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dile.NAMBOARD\Desktop\"/>
    </mc:Choice>
  </mc:AlternateContent>
  <xr:revisionPtr revIDLastSave="0" documentId="13_ncr:81_{CC437E5B-9A5C-407B-A9DE-83CA907A3B7F}" xr6:coauthVersionLast="47" xr6:coauthVersionMax="47" xr10:uidLastSave="{00000000-0000-0000-0000-000000000000}"/>
  <bookViews>
    <workbookView xWindow="-110" yWindow="-110" windowWidth="19420" windowHeight="10420" tabRatio="931" firstSheet="2" activeTab="12" xr2:uid="{00000000-000D-0000-FFFF-FFFF00000000}"/>
  </bookViews>
  <sheets>
    <sheet name="Item List 2024" sheetId="1" r:id="rId1"/>
    <sheet name="Averages" sheetId="2" state="hidden" r:id="rId2"/>
    <sheet name="Tomatoes" sheetId="3" r:id="rId3"/>
    <sheet name="Sheet1" sheetId="17" state="hidden" r:id="rId4"/>
    <sheet name="Beetroot" sheetId="4" r:id="rId5"/>
    <sheet name="Butternut" sheetId="5" r:id="rId6"/>
    <sheet name="Cabbage" sheetId="6" r:id="rId7"/>
    <sheet name="Chilli" sheetId="18" r:id="rId8"/>
    <sheet name="Carrot" sheetId="7" r:id="rId9"/>
    <sheet name="Green pepper" sheetId="8" r:id="rId10"/>
    <sheet name="Potatoes" sheetId="9" r:id="rId11"/>
    <sheet name=" Cayenne Pepper" sheetId="10" state="hidden" r:id="rId12"/>
    <sheet name="Onion" sheetId="11" r:id="rId13"/>
    <sheet name="Garlic" sheetId="12" r:id="rId14"/>
    <sheet name="Lettuce" sheetId="13" r:id="rId15"/>
    <sheet name="Spinach" sheetId="14" r:id="rId16"/>
    <sheet name="Green mealies" sheetId="15" r:id="rId17"/>
    <sheet name="Watermelon" sheetId="16" r:id="rId18"/>
  </sheets>
  <externalReferences>
    <externalReference r:id="rId19"/>
  </externalReferences>
  <definedNames>
    <definedName name="Z_9725C355_06CF_47EE_8965_9EAAFECFEFE3_.wvu.Rows" localSheetId="6" hidden="1">Cabbage!#REF!</definedName>
  </definedNames>
  <calcPr calcId="191029"/>
  <customWorkbookViews>
    <customWorkbookView name="Bandile Mavuso - Personal View" guid="{63A97564-0E53-4191-998D-0E0D6B1DFC4B}" mergeInterval="0" personalView="1" maximized="1" xWindow="-11" yWindow="-11" windowWidth="1942" windowHeight="1042" tabRatio="931" activeSheetId="16"/>
    <customWorkbookView name="Sebentile Mathonsi - Personal View" guid="{4F699E90-C674-486F-920D-A5FD36B53A39}" mergeInterval="0" personalView="1" maximized="1" xWindow="-9" yWindow="-9" windowWidth="1938" windowHeight="1038" tabRatio="931" activeSheetId="12"/>
    <customWorkbookView name="Zwe_ Vil_ - Personal View" guid="{9725C355-06CF-47EE-8965-9EAAFECFEFE3}" mergeInterval="0" personalView="1" maximized="1" xWindow="-9" yWindow="-9" windowWidth="1938" windowHeight="1038" tabRatio="931" activeSheetId="16"/>
    <customWorkbookView name="info@cfi.org.sz - Personal View" guid="{F593715E-C481-4F7B-9ABB-3BC8DB13B129}" mergeInterval="0" personalView="1" maximized="1" xWindow="-9" yWindow="-9" windowWidth="1938" windowHeight="1038" tabRatio="93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6" l="1"/>
  <c r="F26" i="16"/>
  <c r="E26" i="16"/>
  <c r="E27" i="16"/>
  <c r="E20" i="14"/>
  <c r="E18" i="14"/>
  <c r="E18" i="13"/>
  <c r="E16" i="13"/>
  <c r="F25" i="12"/>
  <c r="D25" i="12"/>
  <c r="F23" i="12"/>
  <c r="D23" i="12"/>
  <c r="F22" i="12"/>
  <c r="D22" i="12"/>
  <c r="G23" i="11"/>
  <c r="E22" i="11"/>
  <c r="G20" i="11"/>
  <c r="G17" i="11"/>
  <c r="F21" i="8"/>
  <c r="F30" i="8"/>
  <c r="F33" i="8"/>
  <c r="F28" i="8"/>
  <c r="D27" i="8"/>
  <c r="D19" i="7"/>
  <c r="D26" i="18"/>
  <c r="F32" i="18"/>
  <c r="F27" i="18"/>
  <c r="F24" i="18"/>
  <c r="F20" i="18"/>
  <c r="D30" i="6"/>
  <c r="F28" i="6"/>
  <c r="D24" i="6"/>
  <c r="G32" i="5"/>
  <c r="G31" i="5"/>
  <c r="G26" i="5"/>
  <c r="F26" i="5"/>
  <c r="E26" i="5"/>
  <c r="E25" i="5"/>
  <c r="F26" i="4"/>
  <c r="D17" i="4"/>
  <c r="E24" i="9"/>
  <c r="F24" i="9"/>
  <c r="G24" i="9" s="1"/>
  <c r="F37" i="3"/>
  <c r="F34" i="3"/>
  <c r="F30" i="3"/>
  <c r="F29" i="3"/>
  <c r="F27" i="3"/>
  <c r="F26" i="3"/>
  <c r="F23" i="3"/>
  <c r="F25" i="3"/>
  <c r="E25" i="3"/>
  <c r="D25" i="3"/>
  <c r="F23" i="6"/>
  <c r="E23" i="6"/>
  <c r="D23" i="6"/>
  <c r="E37" i="16"/>
  <c r="F37" i="16" s="1"/>
  <c r="G37" i="16" s="1"/>
  <c r="F23" i="15"/>
  <c r="G23" i="15" s="1"/>
  <c r="E23" i="15"/>
  <c r="E25" i="15"/>
  <c r="F25" i="15" s="1"/>
  <c r="G25" i="15" s="1"/>
  <c r="E27" i="14"/>
  <c r="F27" i="14" s="1"/>
  <c r="G27" i="14" s="1"/>
  <c r="D29" i="12" l="1"/>
  <c r="E29" i="12" s="1"/>
  <c r="F29" i="12" s="1"/>
  <c r="D36" i="8"/>
  <c r="E36" i="8" s="1"/>
  <c r="F36" i="8" s="1"/>
  <c r="D37" i="8"/>
  <c r="E37" i="8" s="1"/>
  <c r="F37" i="8" s="1"/>
  <c r="D35" i="18"/>
  <c r="E35" i="18" s="1"/>
  <c r="F35" i="18" s="1"/>
  <c r="D35" i="6"/>
  <c r="E35" i="6" s="1"/>
  <c r="F35" i="6" s="1"/>
  <c r="E36" i="5"/>
  <c r="F36" i="5" s="1"/>
  <c r="G36" i="5" s="1"/>
  <c r="E35" i="5"/>
  <c r="F35" i="5" s="1"/>
  <c r="G35" i="5" s="1"/>
  <c r="E26" i="11"/>
  <c r="F26" i="11" s="1"/>
  <c r="G26" i="11" s="1"/>
  <c r="D43" i="3"/>
  <c r="E43" i="3" s="1"/>
  <c r="F43" i="3" s="1"/>
  <c r="E38" i="16"/>
  <c r="F38" i="16" s="1"/>
  <c r="G38" i="16" s="1"/>
  <c r="E16" i="16" l="1"/>
  <c r="E14" i="15"/>
  <c r="E14" i="14"/>
  <c r="E13" i="13"/>
  <c r="D13" i="12"/>
  <c r="E14" i="11"/>
  <c r="E13" i="9"/>
  <c r="D17" i="8"/>
  <c r="D13" i="7"/>
  <c r="D16" i="18"/>
  <c r="D15" i="6"/>
  <c r="E16" i="5"/>
  <c r="D13" i="4"/>
  <c r="D16" i="3"/>
  <c r="E43" i="16" l="1"/>
  <c r="F43" i="16" s="1"/>
  <c r="G43" i="16" s="1"/>
  <c r="E35" i="16"/>
  <c r="E39" i="16" s="1"/>
  <c r="F39" i="16" s="1"/>
  <c r="G39" i="16" s="1"/>
  <c r="E33" i="16"/>
  <c r="F33" i="16" s="1"/>
  <c r="G33" i="16" s="1"/>
  <c r="E32" i="16"/>
  <c r="F32" i="16" s="1"/>
  <c r="G32" i="16" s="1"/>
  <c r="E31" i="16"/>
  <c r="F31" i="16" s="1"/>
  <c r="G31" i="16" s="1"/>
  <c r="E29" i="16"/>
  <c r="F29" i="16" s="1"/>
  <c r="G29" i="16" s="1"/>
  <c r="E28" i="16"/>
  <c r="F28" i="16" s="1"/>
  <c r="G28" i="16" s="1"/>
  <c r="F27" i="16"/>
  <c r="G27" i="16" s="1"/>
  <c r="E25" i="16"/>
  <c r="F25" i="16" s="1"/>
  <c r="G25" i="16" s="1"/>
  <c r="E22" i="16"/>
  <c r="F22" i="16" s="1"/>
  <c r="G22" i="16" s="1"/>
  <c r="B22" i="16"/>
  <c r="E21" i="16"/>
  <c r="F21" i="16" s="1"/>
  <c r="G21" i="16" s="1"/>
  <c r="B21" i="16"/>
  <c r="E20" i="16"/>
  <c r="F20" i="16" s="1"/>
  <c r="G20" i="16" s="1"/>
  <c r="E17" i="16"/>
  <c r="F17" i="16" s="1"/>
  <c r="G17" i="16" s="1"/>
  <c r="F16" i="16"/>
  <c r="G16" i="16" s="1"/>
  <c r="E15" i="16"/>
  <c r="F15" i="16" s="1"/>
  <c r="G15" i="16" s="1"/>
  <c r="E14" i="16"/>
  <c r="F14" i="16" s="1"/>
  <c r="G14" i="16" s="1"/>
  <c r="E13" i="16"/>
  <c r="F13" i="16" s="1"/>
  <c r="G13" i="16" s="1"/>
  <c r="E12" i="16"/>
  <c r="F12" i="16" s="1"/>
  <c r="G12" i="16" s="1"/>
  <c r="B12" i="16"/>
  <c r="E11" i="16"/>
  <c r="F11" i="16" s="1"/>
  <c r="G11" i="16" s="1"/>
  <c r="E10" i="16"/>
  <c r="F10" i="16" s="1"/>
  <c r="G10" i="16" s="1"/>
  <c r="E9" i="16"/>
  <c r="F9" i="16" s="1"/>
  <c r="G9" i="16" s="1"/>
  <c r="E8" i="16"/>
  <c r="F8" i="16" s="1"/>
  <c r="G8" i="16" s="1"/>
  <c r="E7" i="16"/>
  <c r="F7" i="16" s="1"/>
  <c r="G7" i="16" s="1"/>
  <c r="E6" i="16"/>
  <c r="F6" i="16" s="1"/>
  <c r="J3" i="16"/>
  <c r="F3" i="16"/>
  <c r="G3" i="16" s="1"/>
  <c r="E30" i="15"/>
  <c r="F30" i="15" s="1"/>
  <c r="G30" i="15" s="1"/>
  <c r="E29" i="15"/>
  <c r="F29" i="15" s="1"/>
  <c r="G29" i="15" s="1"/>
  <c r="E28" i="15"/>
  <c r="F28" i="15" s="1"/>
  <c r="G28" i="15" s="1"/>
  <c r="E27" i="15"/>
  <c r="F27" i="15" s="1"/>
  <c r="G27" i="15" s="1"/>
  <c r="E26" i="15"/>
  <c r="F26" i="15" s="1"/>
  <c r="G26" i="15" s="1"/>
  <c r="E24" i="15"/>
  <c r="E21" i="15"/>
  <c r="F21" i="15" s="1"/>
  <c r="G21" i="15" s="1"/>
  <c r="E20" i="15"/>
  <c r="F20" i="15" s="1"/>
  <c r="G20" i="15" s="1"/>
  <c r="E19" i="15"/>
  <c r="F19" i="15" s="1"/>
  <c r="G19" i="15" s="1"/>
  <c r="B19" i="15"/>
  <c r="F18" i="15"/>
  <c r="G18" i="15" s="1"/>
  <c r="E17" i="15"/>
  <c r="F17" i="15" s="1"/>
  <c r="G17" i="15" s="1"/>
  <c r="E15" i="15"/>
  <c r="F15" i="15" s="1"/>
  <c r="G15" i="15" s="1"/>
  <c r="F14" i="15"/>
  <c r="G14" i="15" s="1"/>
  <c r="E13" i="15"/>
  <c r="F13" i="15" s="1"/>
  <c r="G13" i="15" s="1"/>
  <c r="E12" i="15"/>
  <c r="F12" i="15" s="1"/>
  <c r="G12" i="15" s="1"/>
  <c r="E11" i="15"/>
  <c r="F11" i="15" s="1"/>
  <c r="G11" i="15" s="1"/>
  <c r="E10" i="15"/>
  <c r="F10" i="15" s="1"/>
  <c r="G10" i="15" s="1"/>
  <c r="E9" i="15"/>
  <c r="F9" i="15" s="1"/>
  <c r="G9" i="15" s="1"/>
  <c r="E8" i="15"/>
  <c r="F8" i="15" s="1"/>
  <c r="G8" i="15" s="1"/>
  <c r="E7" i="15"/>
  <c r="F7" i="15" s="1"/>
  <c r="G7" i="15" s="1"/>
  <c r="E6" i="15"/>
  <c r="F6" i="15" s="1"/>
  <c r="J3" i="15"/>
  <c r="F3" i="15"/>
  <c r="G3" i="15" s="1"/>
  <c r="E33" i="14"/>
  <c r="F33" i="14" s="1"/>
  <c r="G33" i="14" s="1"/>
  <c r="E32" i="14"/>
  <c r="F32" i="14" s="1"/>
  <c r="G32" i="14" s="1"/>
  <c r="E31" i="14"/>
  <c r="F31" i="14" s="1"/>
  <c r="G31" i="14" s="1"/>
  <c r="E30" i="14"/>
  <c r="F30" i="14" s="1"/>
  <c r="G30" i="14" s="1"/>
  <c r="E29" i="14"/>
  <c r="F29" i="14" s="1"/>
  <c r="G29" i="14" s="1"/>
  <c r="E28" i="14"/>
  <c r="F28" i="14" s="1"/>
  <c r="G28" i="14" s="1"/>
  <c r="E26" i="14"/>
  <c r="F26" i="14" s="1"/>
  <c r="G26" i="14" s="1"/>
  <c r="E24" i="14"/>
  <c r="F24" i="14" s="1"/>
  <c r="G24" i="14" s="1"/>
  <c r="E22" i="14"/>
  <c r="G22" i="14" s="1"/>
  <c r="B22" i="14"/>
  <c r="G20" i="14"/>
  <c r="F20" i="14"/>
  <c r="E19" i="14"/>
  <c r="F19" i="14" s="1"/>
  <c r="G18" i="14"/>
  <c r="E15" i="14"/>
  <c r="F15" i="14" s="1"/>
  <c r="G15" i="14" s="1"/>
  <c r="F14" i="14"/>
  <c r="G14" i="14" s="1"/>
  <c r="E13" i="14"/>
  <c r="F13" i="14" s="1"/>
  <c r="G13" i="14" s="1"/>
  <c r="E12" i="14"/>
  <c r="F12" i="14" s="1"/>
  <c r="G12" i="14" s="1"/>
  <c r="E11" i="14"/>
  <c r="F11" i="14" s="1"/>
  <c r="G11" i="14" s="1"/>
  <c r="E10" i="14"/>
  <c r="F10" i="14" s="1"/>
  <c r="G10" i="14" s="1"/>
  <c r="E9" i="14"/>
  <c r="F9" i="14" s="1"/>
  <c r="G9" i="14" s="1"/>
  <c r="E8" i="14"/>
  <c r="F8" i="14" s="1"/>
  <c r="G8" i="14" s="1"/>
  <c r="E7" i="14"/>
  <c r="F7" i="14" s="1"/>
  <c r="G7" i="14" s="1"/>
  <c r="E6" i="14"/>
  <c r="F6" i="14" s="1"/>
  <c r="J3" i="14"/>
  <c r="F3" i="14"/>
  <c r="G3" i="14" s="1"/>
  <c r="E26" i="13"/>
  <c r="F26" i="13" s="1"/>
  <c r="G26" i="13" s="1"/>
  <c r="E25" i="13"/>
  <c r="F25" i="13" s="1"/>
  <c r="G25" i="13" s="1"/>
  <c r="E24" i="13"/>
  <c r="F24" i="13" s="1"/>
  <c r="G24" i="13" s="1"/>
  <c r="E23" i="13"/>
  <c r="F23" i="13" s="1"/>
  <c r="G23" i="13" s="1"/>
  <c r="E22" i="13"/>
  <c r="F22" i="13" s="1"/>
  <c r="G22" i="13" s="1"/>
  <c r="E21" i="13"/>
  <c r="F21" i="13" s="1"/>
  <c r="G21" i="13" s="1"/>
  <c r="E20" i="13"/>
  <c r="F20" i="13" s="1"/>
  <c r="G20" i="13" s="1"/>
  <c r="F18" i="13"/>
  <c r="G18" i="13" s="1"/>
  <c r="E17" i="13"/>
  <c r="F17" i="13" s="1"/>
  <c r="G17" i="13" s="1"/>
  <c r="B17" i="13"/>
  <c r="G16" i="13"/>
  <c r="F16" i="13"/>
  <c r="E14" i="13"/>
  <c r="F14" i="13" s="1"/>
  <c r="G14" i="13" s="1"/>
  <c r="F13" i="13"/>
  <c r="G13" i="13" s="1"/>
  <c r="E12" i="13"/>
  <c r="F12" i="13" s="1"/>
  <c r="G12" i="13" s="1"/>
  <c r="E11" i="13"/>
  <c r="F11" i="13" s="1"/>
  <c r="G11" i="13" s="1"/>
  <c r="E10" i="13"/>
  <c r="F10" i="13" s="1"/>
  <c r="G10" i="13" s="1"/>
  <c r="E9" i="13"/>
  <c r="F9" i="13" s="1"/>
  <c r="G9" i="13" s="1"/>
  <c r="E8" i="13"/>
  <c r="F8" i="13" s="1"/>
  <c r="G8" i="13" s="1"/>
  <c r="E7" i="13"/>
  <c r="F7" i="13" s="1"/>
  <c r="G7" i="13" s="1"/>
  <c r="E6" i="13"/>
  <c r="F6" i="13" s="1"/>
  <c r="J3" i="13"/>
  <c r="F3" i="13"/>
  <c r="D38" i="12"/>
  <c r="E38" i="12" s="1"/>
  <c r="F38" i="12" s="1"/>
  <c r="D37" i="12"/>
  <c r="E37" i="12" s="1"/>
  <c r="F37" i="12" s="1"/>
  <c r="D36" i="12"/>
  <c r="E36" i="12" s="1"/>
  <c r="F36" i="12" s="1"/>
  <c r="D35" i="12"/>
  <c r="E35" i="12" s="1"/>
  <c r="F35" i="12" s="1"/>
  <c r="E34" i="12"/>
  <c r="F34" i="12" s="1"/>
  <c r="D34" i="12"/>
  <c r="D33" i="12"/>
  <c r="E33" i="12" s="1"/>
  <c r="F33" i="12" s="1"/>
  <c r="D32" i="12"/>
  <c r="E32" i="12" s="1"/>
  <c r="F32" i="12" s="1"/>
  <c r="D31" i="12"/>
  <c r="E31" i="12" s="1"/>
  <c r="F31" i="12" s="1"/>
  <c r="D30" i="12"/>
  <c r="E30" i="12" s="1"/>
  <c r="F30" i="12" s="1"/>
  <c r="D28" i="12"/>
  <c r="E28" i="12" s="1"/>
  <c r="F28" i="12" s="1"/>
  <c r="D26" i="12"/>
  <c r="E26" i="12" s="1"/>
  <c r="F26" i="12" s="1"/>
  <c r="E25" i="12"/>
  <c r="E23" i="12"/>
  <c r="E22" i="12"/>
  <c r="D21" i="12"/>
  <c r="E21" i="12" s="1"/>
  <c r="F21" i="12" s="1"/>
  <c r="D20" i="12"/>
  <c r="E20" i="12" s="1"/>
  <c r="F20" i="12" s="1"/>
  <c r="D18" i="12"/>
  <c r="E18" i="12" s="1"/>
  <c r="F18" i="12" s="1"/>
  <c r="D17" i="12"/>
  <c r="E17" i="12" s="1"/>
  <c r="F17" i="12" s="1"/>
  <c r="A17" i="12"/>
  <c r="D14" i="12"/>
  <c r="E14" i="12" s="1"/>
  <c r="F14" i="12" s="1"/>
  <c r="E13" i="12"/>
  <c r="F13" i="12" s="1"/>
  <c r="D12" i="12"/>
  <c r="E12" i="12" s="1"/>
  <c r="F12" i="12" s="1"/>
  <c r="D11" i="12"/>
  <c r="E11" i="12" s="1"/>
  <c r="F11" i="12" s="1"/>
  <c r="D10" i="12"/>
  <c r="E10" i="12" s="1"/>
  <c r="F10" i="12" s="1"/>
  <c r="D9" i="12"/>
  <c r="E9" i="12" s="1"/>
  <c r="F9" i="12" s="1"/>
  <c r="D8" i="12"/>
  <c r="E8" i="12" s="1"/>
  <c r="F8" i="12" s="1"/>
  <c r="D7" i="12"/>
  <c r="E7" i="12" s="1"/>
  <c r="F7" i="12" s="1"/>
  <c r="D6" i="12"/>
  <c r="E6" i="12" s="1"/>
  <c r="I3" i="12"/>
  <c r="E3" i="12"/>
  <c r="F3" i="12" s="1"/>
  <c r="E40" i="9"/>
  <c r="F40" i="9" s="1"/>
  <c r="G40" i="9" s="1"/>
  <c r="E39" i="9"/>
  <c r="F39" i="9" s="1"/>
  <c r="G39" i="9" s="1"/>
  <c r="E38" i="9"/>
  <c r="F38" i="9" s="1"/>
  <c r="G38" i="9" s="1"/>
  <c r="E37" i="9"/>
  <c r="F37" i="9" s="1"/>
  <c r="G37" i="9" s="1"/>
  <c r="E36" i="9"/>
  <c r="F36" i="9" s="1"/>
  <c r="G36" i="9" s="1"/>
  <c r="E35" i="9"/>
  <c r="F35" i="9" s="1"/>
  <c r="G35" i="9" s="1"/>
  <c r="E34" i="9"/>
  <c r="F34" i="9" s="1"/>
  <c r="G34" i="9" s="1"/>
  <c r="E33" i="9"/>
  <c r="F33" i="9" s="1"/>
  <c r="G33" i="9" s="1"/>
  <c r="E32" i="9"/>
  <c r="F32" i="9" s="1"/>
  <c r="G32" i="9" s="1"/>
  <c r="E30" i="9"/>
  <c r="F30" i="9" s="1"/>
  <c r="G30" i="9" s="1"/>
  <c r="E28" i="9"/>
  <c r="F28" i="9" s="1"/>
  <c r="G28" i="9" s="1"/>
  <c r="E27" i="9"/>
  <c r="F27" i="9" s="1"/>
  <c r="G27" i="9" s="1"/>
  <c r="E26" i="9"/>
  <c r="F26" i="9" s="1"/>
  <c r="G26" i="9" s="1"/>
  <c r="E25" i="9"/>
  <c r="F25" i="9" s="1"/>
  <c r="G25" i="9" s="1"/>
  <c r="E22" i="9"/>
  <c r="F22" i="9" s="1"/>
  <c r="G22" i="9" s="1"/>
  <c r="E20" i="9"/>
  <c r="F20" i="9" s="1"/>
  <c r="G20" i="9" s="1"/>
  <c r="B20" i="9"/>
  <c r="E19" i="9"/>
  <c r="F19" i="9" s="1"/>
  <c r="G19" i="9" s="1"/>
  <c r="E18" i="9"/>
  <c r="F18" i="9" s="1"/>
  <c r="G18" i="9" s="1"/>
  <c r="E17" i="9"/>
  <c r="F17" i="9" s="1"/>
  <c r="G17" i="9" s="1"/>
  <c r="E14" i="9"/>
  <c r="F14" i="9" s="1"/>
  <c r="G14" i="9" s="1"/>
  <c r="F13" i="9"/>
  <c r="G13" i="9" s="1"/>
  <c r="E12" i="9"/>
  <c r="F12" i="9" s="1"/>
  <c r="G12" i="9" s="1"/>
  <c r="E11" i="9"/>
  <c r="F11" i="9" s="1"/>
  <c r="G11" i="9" s="1"/>
  <c r="B11" i="9"/>
  <c r="E10" i="9"/>
  <c r="F10" i="9" s="1"/>
  <c r="G10" i="9" s="1"/>
  <c r="E9" i="9"/>
  <c r="F9" i="9" s="1"/>
  <c r="G9" i="9" s="1"/>
  <c r="E8" i="9"/>
  <c r="F8" i="9" s="1"/>
  <c r="G8" i="9" s="1"/>
  <c r="E7" i="9"/>
  <c r="F7" i="9" s="1"/>
  <c r="G7" i="9" s="1"/>
  <c r="E6" i="9"/>
  <c r="F6" i="9" s="1"/>
  <c r="I3" i="9"/>
  <c r="F3" i="9"/>
  <c r="G3" i="9" s="1"/>
  <c r="E38" i="7"/>
  <c r="F38" i="7" s="1"/>
  <c r="D38" i="7"/>
  <c r="D37" i="7"/>
  <c r="E37" i="7" s="1"/>
  <c r="F37" i="7" s="1"/>
  <c r="D36" i="7"/>
  <c r="E36" i="7" s="1"/>
  <c r="F36" i="7" s="1"/>
  <c r="D35" i="7"/>
  <c r="E35" i="7" s="1"/>
  <c r="F35" i="7" s="1"/>
  <c r="D34" i="7"/>
  <c r="E34" i="7" s="1"/>
  <c r="F34" i="7" s="1"/>
  <c r="D33" i="7"/>
  <c r="E33" i="7" s="1"/>
  <c r="F33" i="7" s="1"/>
  <c r="D32" i="7"/>
  <c r="E32" i="7" s="1"/>
  <c r="F32" i="7" s="1"/>
  <c r="D31" i="7"/>
  <c r="E31" i="7" s="1"/>
  <c r="F31" i="7" s="1"/>
  <c r="D30" i="7"/>
  <c r="E30" i="7" s="1"/>
  <c r="F30" i="7" s="1"/>
  <c r="D29" i="7"/>
  <c r="E29" i="7" s="1"/>
  <c r="F29" i="7" s="1"/>
  <c r="D28" i="7"/>
  <c r="E28" i="7" s="1"/>
  <c r="F28" i="7" s="1"/>
  <c r="D26" i="7"/>
  <c r="E26" i="7" s="1"/>
  <c r="F26" i="7" s="1"/>
  <c r="D24" i="7"/>
  <c r="E24" i="7" s="1"/>
  <c r="F24" i="7" s="1"/>
  <c r="A24" i="7"/>
  <c r="D23" i="7"/>
  <c r="E23" i="7" s="1"/>
  <c r="F23" i="7" s="1"/>
  <c r="D21" i="7"/>
  <c r="E21" i="7" s="1"/>
  <c r="F21" i="7" s="1"/>
  <c r="D20" i="7"/>
  <c r="E20" i="7" s="1"/>
  <c r="F20" i="7" s="1"/>
  <c r="E19" i="7"/>
  <c r="F19" i="7" s="1"/>
  <c r="D16" i="7"/>
  <c r="E16" i="7" s="1"/>
  <c r="F16" i="7" s="1"/>
  <c r="D14" i="7"/>
  <c r="E14" i="7" s="1"/>
  <c r="F14" i="7" s="1"/>
  <c r="E13" i="7"/>
  <c r="F13" i="7" s="1"/>
  <c r="D12" i="7"/>
  <c r="E12" i="7" s="1"/>
  <c r="F12" i="7" s="1"/>
  <c r="D11" i="7"/>
  <c r="E11" i="7" s="1"/>
  <c r="F11" i="7" s="1"/>
  <c r="D10" i="7"/>
  <c r="E10" i="7" s="1"/>
  <c r="F10" i="7" s="1"/>
  <c r="D9" i="7"/>
  <c r="E9" i="7" s="1"/>
  <c r="F9" i="7" s="1"/>
  <c r="E8" i="7"/>
  <c r="F8" i="7" s="1"/>
  <c r="D8" i="7"/>
  <c r="D7" i="7"/>
  <c r="E7" i="7" s="1"/>
  <c r="F7" i="7" s="1"/>
  <c r="D6" i="7"/>
  <c r="E6" i="7" s="1"/>
  <c r="E3" i="7"/>
  <c r="D42" i="6"/>
  <c r="E42" i="6" s="1"/>
  <c r="F42" i="6" s="1"/>
  <c r="D41" i="6"/>
  <c r="E41" i="6" s="1"/>
  <c r="F41" i="6" s="1"/>
  <c r="D39" i="6"/>
  <c r="E39" i="6" s="1"/>
  <c r="F39" i="6" s="1"/>
  <c r="D37" i="6"/>
  <c r="E37" i="6" s="1"/>
  <c r="F37" i="6" s="1"/>
  <c r="D36" i="6"/>
  <c r="E36" i="6" s="1"/>
  <c r="F36" i="6" s="1"/>
  <c r="D34" i="6"/>
  <c r="D40" i="6" s="1"/>
  <c r="E40" i="6" s="1"/>
  <c r="F40" i="6" s="1"/>
  <c r="D32" i="6"/>
  <c r="E32" i="6" s="1"/>
  <c r="F32" i="6" s="1"/>
  <c r="E30" i="6"/>
  <c r="F30" i="6" s="1"/>
  <c r="D29" i="6"/>
  <c r="E29" i="6" s="1"/>
  <c r="F29" i="6" s="1"/>
  <c r="D28" i="6"/>
  <c r="D26" i="6"/>
  <c r="E26" i="6" s="1"/>
  <c r="D25" i="6"/>
  <c r="E25" i="6" s="1"/>
  <c r="F25" i="6" s="1"/>
  <c r="E24" i="6"/>
  <c r="F24" i="6" s="1"/>
  <c r="D22" i="6"/>
  <c r="E22" i="6" s="1"/>
  <c r="F22" i="6" s="1"/>
  <c r="D20" i="6"/>
  <c r="E20" i="6" s="1"/>
  <c r="F20" i="6" s="1"/>
  <c r="D16" i="6"/>
  <c r="E16" i="6" s="1"/>
  <c r="F16" i="6" s="1"/>
  <c r="E15" i="6"/>
  <c r="F15" i="6" s="1"/>
  <c r="D14" i="6"/>
  <c r="E14" i="6" s="1"/>
  <c r="F14" i="6" s="1"/>
  <c r="D13" i="6"/>
  <c r="E13" i="6" s="1"/>
  <c r="F13" i="6" s="1"/>
  <c r="D12" i="6"/>
  <c r="E12" i="6" s="1"/>
  <c r="F12" i="6" s="1"/>
  <c r="D11" i="6"/>
  <c r="E11" i="6" s="1"/>
  <c r="F11" i="6" s="1"/>
  <c r="D10" i="6"/>
  <c r="E10" i="6" s="1"/>
  <c r="F10" i="6" s="1"/>
  <c r="D9" i="6"/>
  <c r="E9" i="6" s="1"/>
  <c r="F9" i="6" s="1"/>
  <c r="D8" i="6"/>
  <c r="E8" i="6" s="1"/>
  <c r="F8" i="6" s="1"/>
  <c r="D7" i="6"/>
  <c r="E7" i="6" s="1"/>
  <c r="F7" i="6" s="1"/>
  <c r="D6" i="6"/>
  <c r="E6" i="6" s="1"/>
  <c r="E3" i="6"/>
  <c r="F3" i="6" s="1"/>
  <c r="F24" i="15" l="1"/>
  <c r="G24" i="15" s="1"/>
  <c r="D38" i="6"/>
  <c r="E38" i="6" s="1"/>
  <c r="F38" i="6" s="1"/>
  <c r="E40" i="16"/>
  <c r="F40" i="16" s="1"/>
  <c r="G40" i="16" s="1"/>
  <c r="G6" i="16"/>
  <c r="E41" i="16"/>
  <c r="F41" i="16" s="1"/>
  <c r="G41" i="16" s="1"/>
  <c r="F35" i="16"/>
  <c r="G35" i="16" s="1"/>
  <c r="E36" i="16"/>
  <c r="F36" i="16" s="1"/>
  <c r="G36" i="16" s="1"/>
  <c r="E42" i="16"/>
  <c r="F42" i="16" s="1"/>
  <c r="G42" i="16" s="1"/>
  <c r="G6" i="15"/>
  <c r="G6" i="14"/>
  <c r="F18" i="14"/>
  <c r="G19" i="14"/>
  <c r="F22" i="14"/>
  <c r="G6" i="13"/>
  <c r="G27" i="13" s="1"/>
  <c r="F27" i="13"/>
  <c r="F28" i="13" s="1"/>
  <c r="F29" i="13" s="1"/>
  <c r="G3" i="13"/>
  <c r="F6" i="12"/>
  <c r="F39" i="12" s="1"/>
  <c r="F40" i="12" s="1"/>
  <c r="F41" i="12" s="1"/>
  <c r="E39" i="12"/>
  <c r="E40" i="12" s="1"/>
  <c r="E41" i="12" s="1"/>
  <c r="G6" i="9"/>
  <c r="G41" i="9" s="1"/>
  <c r="G42" i="9" s="1"/>
  <c r="G43" i="9" s="1"/>
  <c r="F41" i="9"/>
  <c r="F6" i="7"/>
  <c r="F39" i="7" s="1"/>
  <c r="E39" i="7"/>
  <c r="F3" i="7"/>
  <c r="F6" i="6"/>
  <c r="E34" i="6"/>
  <c r="F34" i="6" s="1"/>
  <c r="F31" i="15" l="1"/>
  <c r="F34" i="15" s="1"/>
  <c r="G31" i="15"/>
  <c r="G32" i="15" s="1"/>
  <c r="F34" i="14"/>
  <c r="F38" i="14" s="1"/>
  <c r="F43" i="6"/>
  <c r="F46" i="6" s="1"/>
  <c r="F40" i="7"/>
  <c r="F41" i="7" s="1"/>
  <c r="G44" i="16"/>
  <c r="F44" i="16"/>
  <c r="G34" i="14"/>
  <c r="G28" i="13"/>
  <c r="F31" i="13"/>
  <c r="F30" i="13"/>
  <c r="G30" i="13"/>
  <c r="G31" i="13"/>
  <c r="E43" i="12"/>
  <c r="E42" i="12"/>
  <c r="F43" i="12"/>
  <c r="F42" i="12"/>
  <c r="F44" i="9"/>
  <c r="F45" i="9"/>
  <c r="F42" i="9"/>
  <c r="F43" i="9" s="1"/>
  <c r="G45" i="9"/>
  <c r="G44" i="9"/>
  <c r="E43" i="7"/>
  <c r="E42" i="7"/>
  <c r="F42" i="7" s="1"/>
  <c r="F43" i="7"/>
  <c r="E40" i="7"/>
  <c r="E41" i="7" s="1"/>
  <c r="E43" i="6"/>
  <c r="F37" i="14" l="1"/>
  <c r="F35" i="14"/>
  <c r="F36" i="14" s="1"/>
  <c r="F32" i="15"/>
  <c r="F33" i="15" s="1"/>
  <c r="G34" i="15"/>
  <c r="F35" i="15"/>
  <c r="G35" i="15"/>
  <c r="F47" i="6"/>
  <c r="F44" i="6"/>
  <c r="F45" i="6" s="1"/>
  <c r="F48" i="16"/>
  <c r="F47" i="16"/>
  <c r="F45" i="16"/>
  <c r="F46" i="16" s="1"/>
  <c r="G48" i="16"/>
  <c r="G47" i="16"/>
  <c r="G45" i="16"/>
  <c r="G46" i="16" s="1"/>
  <c r="G38" i="14"/>
  <c r="G37" i="14"/>
  <c r="G35" i="14"/>
  <c r="E47" i="6"/>
  <c r="E46" i="6"/>
  <c r="E44" i="6"/>
  <c r="E45" i="6" s="1"/>
  <c r="I42" i="18" l="1"/>
  <c r="D7" i="18"/>
  <c r="E7" i="18" s="1"/>
  <c r="F7" i="18" s="1"/>
  <c r="D6" i="18"/>
  <c r="E6" i="18" s="1"/>
  <c r="D10" i="18"/>
  <c r="E10" i="18" s="1"/>
  <c r="F10" i="18" s="1"/>
  <c r="D9" i="18"/>
  <c r="E9" i="18" s="1"/>
  <c r="F9" i="18" s="1"/>
  <c r="D8" i="18"/>
  <c r="E8" i="18" s="1"/>
  <c r="F8" i="18" s="1"/>
  <c r="E309" i="1"/>
  <c r="D42" i="18"/>
  <c r="E42" i="18" s="1"/>
  <c r="F42" i="18" s="1"/>
  <c r="D41" i="18"/>
  <c r="E41" i="18" s="1"/>
  <c r="F41" i="18" s="1"/>
  <c r="D40" i="18"/>
  <c r="E40" i="18" s="1"/>
  <c r="F40" i="18" s="1"/>
  <c r="D39" i="18"/>
  <c r="E39" i="18" s="1"/>
  <c r="F39" i="18" s="1"/>
  <c r="D38" i="18"/>
  <c r="E38" i="18" s="1"/>
  <c r="F38" i="18" s="1"/>
  <c r="D37" i="18"/>
  <c r="E37" i="18" s="1"/>
  <c r="F37" i="18" s="1"/>
  <c r="D36" i="18"/>
  <c r="E36" i="18" s="1"/>
  <c r="F36" i="18" s="1"/>
  <c r="D34" i="18"/>
  <c r="E34" i="18" s="1"/>
  <c r="F34" i="18" s="1"/>
  <c r="D32" i="18"/>
  <c r="E32" i="18" s="1"/>
  <c r="D31" i="18"/>
  <c r="E31" i="18" s="1"/>
  <c r="F31" i="18" s="1"/>
  <c r="D29" i="18"/>
  <c r="E29" i="18" s="1"/>
  <c r="F29" i="18" s="1"/>
  <c r="D28" i="18"/>
  <c r="E28" i="18" s="1"/>
  <c r="F28" i="18" s="1"/>
  <c r="D27" i="18"/>
  <c r="E27" i="18" s="1"/>
  <c r="E26" i="18"/>
  <c r="F26" i="18" s="1"/>
  <c r="D24" i="18"/>
  <c r="E24" i="18" s="1"/>
  <c r="D23" i="18"/>
  <c r="E23" i="18" s="1"/>
  <c r="F23" i="18" s="1"/>
  <c r="A23" i="18"/>
  <c r="D22" i="18"/>
  <c r="E22" i="18" s="1"/>
  <c r="F22" i="18" s="1"/>
  <c r="D21" i="18"/>
  <c r="E21" i="18" s="1"/>
  <c r="F21" i="18" s="1"/>
  <c r="D20" i="18"/>
  <c r="E20" i="18" s="1"/>
  <c r="A20" i="18"/>
  <c r="D17" i="18"/>
  <c r="E17" i="18" s="1"/>
  <c r="F17" i="18" s="1"/>
  <c r="E16" i="18"/>
  <c r="F16" i="18" s="1"/>
  <c r="D15" i="18"/>
  <c r="E15" i="18" s="1"/>
  <c r="F15" i="18" s="1"/>
  <c r="D14" i="18"/>
  <c r="E14" i="18" s="1"/>
  <c r="F14" i="18" s="1"/>
  <c r="D13" i="18"/>
  <c r="E13" i="18" s="1"/>
  <c r="F13" i="18" s="1"/>
  <c r="D12" i="18"/>
  <c r="E12" i="18" s="1"/>
  <c r="F12" i="18" s="1"/>
  <c r="A12" i="18"/>
  <c r="D11" i="18"/>
  <c r="E11" i="18" s="1"/>
  <c r="F11" i="18" s="1"/>
  <c r="E3" i="18"/>
  <c r="F3" i="18" s="1"/>
  <c r="D43" i="8"/>
  <c r="D42" i="8"/>
  <c r="D41" i="8"/>
  <c r="D40" i="8"/>
  <c r="D39" i="8"/>
  <c r="D38" i="8"/>
  <c r="D22" i="8"/>
  <c r="D32" i="8"/>
  <c r="D33" i="8"/>
  <c r="D28" i="8"/>
  <c r="D25" i="8"/>
  <c r="E25" i="8" s="1"/>
  <c r="F25" i="8" s="1"/>
  <c r="D12" i="8"/>
  <c r="E12" i="8" s="1"/>
  <c r="F12" i="8" s="1"/>
  <c r="D7" i="8"/>
  <c r="D6" i="8"/>
  <c r="E42" i="5"/>
  <c r="E41" i="5"/>
  <c r="E40" i="5"/>
  <c r="E39" i="5"/>
  <c r="E38" i="5"/>
  <c r="E37" i="5"/>
  <c r="E32" i="5"/>
  <c r="E31" i="5"/>
  <c r="E27" i="5"/>
  <c r="F27" i="5" s="1"/>
  <c r="G27" i="5" s="1"/>
  <c r="E20" i="5"/>
  <c r="E13" i="5"/>
  <c r="F13" i="5" s="1"/>
  <c r="G13" i="5" s="1"/>
  <c r="E11" i="5"/>
  <c r="F11" i="5" s="1"/>
  <c r="G11" i="5" s="1"/>
  <c r="E10" i="5"/>
  <c r="D39" i="4"/>
  <c r="D37" i="4"/>
  <c r="D36" i="4"/>
  <c r="D35" i="4"/>
  <c r="D34" i="4"/>
  <c r="D33" i="4"/>
  <c r="D32" i="4"/>
  <c r="D31" i="4"/>
  <c r="D30" i="4"/>
  <c r="D29" i="4"/>
  <c r="D28" i="4"/>
  <c r="D22" i="4"/>
  <c r="D19" i="4"/>
  <c r="D18" i="4"/>
  <c r="D26" i="4"/>
  <c r="D12" i="4"/>
  <c r="D6" i="4"/>
  <c r="E33" i="11"/>
  <c r="E32" i="11"/>
  <c r="E31" i="11"/>
  <c r="E30" i="11"/>
  <c r="E29" i="11"/>
  <c r="E28" i="11"/>
  <c r="E27" i="11"/>
  <c r="E20" i="11"/>
  <c r="F20" i="11" s="1"/>
  <c r="E21" i="11"/>
  <c r="E11" i="11"/>
  <c r="F11" i="11" s="1"/>
  <c r="G11" i="11" s="1"/>
  <c r="E10" i="11"/>
  <c r="E9" i="11"/>
  <c r="E8" i="11"/>
  <c r="E7" i="11"/>
  <c r="E6" i="11"/>
  <c r="D50" i="3"/>
  <c r="D49" i="3"/>
  <c r="D48" i="3"/>
  <c r="D47" i="3"/>
  <c r="D46" i="3"/>
  <c r="D45" i="3"/>
  <c r="D44" i="3"/>
  <c r="D42" i="3"/>
  <c r="D40" i="3"/>
  <c r="D39" i="3"/>
  <c r="D37" i="3"/>
  <c r="D35" i="3"/>
  <c r="D34" i="3"/>
  <c r="D30" i="3"/>
  <c r="D29" i="3"/>
  <c r="E43" i="18" l="1"/>
  <c r="F6" i="18"/>
  <c r="F43" i="18" s="1"/>
  <c r="F44" i="18" s="1"/>
  <c r="F45" i="18" s="1"/>
  <c r="E47" i="18" l="1"/>
  <c r="E46" i="18"/>
  <c r="E44" i="18"/>
  <c r="E45" i="18" s="1"/>
  <c r="F47" i="18"/>
  <c r="F46" i="18"/>
  <c r="D24" i="3" l="1"/>
  <c r="E24" i="3" s="1"/>
  <c r="F24" i="3" s="1"/>
  <c r="D26" i="3"/>
  <c r="D23" i="3"/>
  <c r="D22" i="3"/>
  <c r="D21" i="3"/>
  <c r="D20" i="3"/>
  <c r="D14" i="3"/>
  <c r="D11" i="3" l="1"/>
  <c r="D12" i="3"/>
  <c r="D10" i="3"/>
  <c r="D9" i="3"/>
  <c r="D8" i="3"/>
  <c r="D7" i="3"/>
  <c r="D6" i="3"/>
  <c r="E262" i="1"/>
  <c r="E263" i="1"/>
  <c r="E264" i="1"/>
  <c r="E265" i="1"/>
  <c r="E266" i="1"/>
  <c r="E43" i="5" s="1"/>
  <c r="E267" i="1"/>
  <c r="E268" i="1"/>
  <c r="E269" i="1"/>
  <c r="E34" i="11" s="1"/>
  <c r="E270" i="1"/>
  <c r="E271" i="1"/>
  <c r="E272" i="1"/>
  <c r="E273" i="1"/>
  <c r="E274" i="1"/>
  <c r="D38" i="4" s="1"/>
  <c r="E275" i="1"/>
  <c r="E276" i="1"/>
  <c r="E277" i="1"/>
  <c r="E278" i="1"/>
  <c r="E279" i="1"/>
  <c r="E280" i="1"/>
  <c r="E281" i="1"/>
  <c r="E282" i="1"/>
  <c r="E261" i="1"/>
  <c r="E318" i="1"/>
  <c r="E317" i="1"/>
  <c r="E316" i="1"/>
  <c r="E315" i="1"/>
  <c r="E314" i="1"/>
  <c r="E313" i="1"/>
  <c r="E311" i="1"/>
  <c r="E312" i="1"/>
  <c r="E310" i="1"/>
  <c r="E308" i="1"/>
  <c r="E307" i="1"/>
  <c r="E306" i="1"/>
  <c r="E305" i="1"/>
  <c r="E304" i="1"/>
  <c r="E303" i="1"/>
  <c r="E302" i="1"/>
  <c r="E301" i="1"/>
  <c r="E300" i="1"/>
  <c r="E298" i="1"/>
  <c r="E299" i="1"/>
  <c r="E297" i="1"/>
  <c r="E296" i="1"/>
  <c r="E295" i="1"/>
  <c r="E294" i="1"/>
  <c r="E293" i="1"/>
  <c r="E292" i="1"/>
  <c r="E291" i="1"/>
  <c r="E290" i="1"/>
  <c r="E289" i="1"/>
  <c r="E288" i="1"/>
  <c r="E31" i="10"/>
  <c r="E13" i="10"/>
  <c r="E11" i="10"/>
  <c r="E7" i="10"/>
  <c r="E6" i="10"/>
  <c r="K3" i="10"/>
  <c r="D35" i="8"/>
  <c r="D14" i="8"/>
  <c r="D9" i="8"/>
  <c r="D10" i="8"/>
  <c r="D8" i="8"/>
  <c r="E34" i="5"/>
  <c r="E8" i="5"/>
  <c r="E9" i="5"/>
  <c r="E7" i="5"/>
  <c r="F31" i="5" l="1"/>
  <c r="E17" i="11"/>
  <c r="B17" i="11"/>
  <c r="E22" i="10"/>
  <c r="B22" i="10"/>
  <c r="E12" i="10"/>
  <c r="B12" i="10"/>
  <c r="A22" i="4"/>
  <c r="E30" i="5"/>
  <c r="E28" i="5"/>
  <c r="F28" i="5" s="1"/>
  <c r="G28" i="5" s="1"/>
  <c r="E21" i="5"/>
  <c r="F21" i="5" s="1"/>
  <c r="G21" i="5" s="1"/>
  <c r="B21" i="5"/>
  <c r="E22" i="5"/>
  <c r="B22" i="5"/>
  <c r="E34" i="3"/>
  <c r="E22" i="8"/>
  <c r="F22" i="8" s="1"/>
  <c r="D24" i="8"/>
  <c r="A24" i="8"/>
  <c r="D21" i="8"/>
  <c r="A21" i="8"/>
  <c r="D13" i="8"/>
  <c r="A13" i="8"/>
  <c r="E21" i="3"/>
  <c r="F21" i="3" s="1"/>
  <c r="A21" i="3"/>
  <c r="E20" i="3"/>
  <c r="F20" i="3" s="1"/>
  <c r="E12" i="3"/>
  <c r="F12" i="3" s="1"/>
  <c r="A12" i="3"/>
  <c r="E35" i="11" l="1"/>
  <c r="E25" i="11"/>
  <c r="E19" i="11"/>
  <c r="E18" i="11"/>
  <c r="E15" i="11"/>
  <c r="E13" i="11"/>
  <c r="E40" i="10"/>
  <c r="E39" i="10"/>
  <c r="E38" i="10"/>
  <c r="E37" i="10"/>
  <c r="E36" i="10"/>
  <c r="E35" i="10"/>
  <c r="E34" i="10"/>
  <c r="E33" i="10"/>
  <c r="E30" i="10"/>
  <c r="E28" i="10"/>
  <c r="E27" i="10"/>
  <c r="E26" i="10"/>
  <c r="E25" i="10"/>
  <c r="E24" i="10"/>
  <c r="E21" i="10"/>
  <c r="E20" i="10"/>
  <c r="E17" i="10"/>
  <c r="E16" i="10"/>
  <c r="E15" i="10"/>
  <c r="E14" i="10"/>
  <c r="D44" i="8"/>
  <c r="D30" i="8"/>
  <c r="D29" i="8"/>
  <c r="D23" i="8"/>
  <c r="D18" i="8"/>
  <c r="D16" i="8"/>
  <c r="D15" i="8"/>
  <c r="D11" i="8"/>
  <c r="E44" i="5"/>
  <c r="E24" i="5"/>
  <c r="E17" i="5"/>
  <c r="E15" i="5"/>
  <c r="E14" i="5"/>
  <c r="D23" i="4"/>
  <c r="D14" i="4"/>
  <c r="D11" i="4"/>
  <c r="D10" i="4"/>
  <c r="D51" i="3"/>
  <c r="D31" i="3"/>
  <c r="D27" i="3"/>
  <c r="D17" i="3"/>
  <c r="D15" i="3"/>
  <c r="G24" i="5" l="1"/>
  <c r="F24" i="5"/>
  <c r="E12" i="4"/>
  <c r="F12" i="4" s="1"/>
  <c r="E13" i="4"/>
  <c r="F13" i="4" s="1"/>
  <c r="E14" i="4"/>
  <c r="F14" i="4" s="1"/>
  <c r="E31" i="4"/>
  <c r="F31" i="4" s="1"/>
  <c r="F32" i="5"/>
  <c r="F22" i="5"/>
  <c r="G22" i="5" s="1"/>
  <c r="F15" i="5"/>
  <c r="G15" i="5" s="1"/>
  <c r="F15" i="10"/>
  <c r="G15" i="10" s="1"/>
  <c r="E9" i="10"/>
  <c r="E10" i="10"/>
  <c r="E8" i="10"/>
  <c r="E16" i="8"/>
  <c r="F16" i="8" s="1"/>
  <c r="E15" i="3"/>
  <c r="F15" i="3" s="1"/>
  <c r="D32" i="3"/>
  <c r="E44" i="8" l="1"/>
  <c r="F44" i="8" s="1"/>
  <c r="E43" i="8"/>
  <c r="F43" i="8" s="1"/>
  <c r="E42" i="8"/>
  <c r="F42" i="8" s="1"/>
  <c r="E41" i="8"/>
  <c r="F41" i="8" s="1"/>
  <c r="E40" i="8"/>
  <c r="F40" i="8" s="1"/>
  <c r="E39" i="8"/>
  <c r="F39" i="8" s="1"/>
  <c r="E38" i="8"/>
  <c r="F38" i="8" s="1"/>
  <c r="E35" i="8"/>
  <c r="F35" i="8" s="1"/>
  <c r="E33" i="8"/>
  <c r="E32" i="8"/>
  <c r="F32" i="8" s="1"/>
  <c r="E30" i="8"/>
  <c r="E29" i="8"/>
  <c r="F29" i="8" s="1"/>
  <c r="E28" i="8"/>
  <c r="E27" i="8"/>
  <c r="F27" i="8" s="1"/>
  <c r="E24" i="8"/>
  <c r="F24" i="8" s="1"/>
  <c r="E23" i="8"/>
  <c r="F23" i="8" s="1"/>
  <c r="E21" i="8"/>
  <c r="E18" i="8"/>
  <c r="F18" i="8" s="1"/>
  <c r="E17" i="8"/>
  <c r="F17" i="8" s="1"/>
  <c r="E15" i="8"/>
  <c r="F15" i="8" s="1"/>
  <c r="E14" i="8"/>
  <c r="F14" i="8" s="1"/>
  <c r="E13" i="8"/>
  <c r="F13" i="8" s="1"/>
  <c r="E11" i="8"/>
  <c r="F11" i="8" s="1"/>
  <c r="E10" i="8"/>
  <c r="F10" i="8" s="1"/>
  <c r="E9" i="8"/>
  <c r="F9" i="8" s="1"/>
  <c r="E8" i="8"/>
  <c r="F8" i="8" s="1"/>
  <c r="E7" i="8"/>
  <c r="E6" i="8"/>
  <c r="F6" i="8" s="1"/>
  <c r="E3" i="8"/>
  <c r="E45" i="8" l="1"/>
  <c r="E46" i="8" s="1"/>
  <c r="E47" i="8" s="1"/>
  <c r="F3" i="8"/>
  <c r="F7" i="8"/>
  <c r="F45" i="8" s="1"/>
  <c r="F48" i="8" s="1"/>
  <c r="E49" i="8" l="1"/>
  <c r="E48" i="8"/>
  <c r="F49" i="8"/>
  <c r="F46" i="8"/>
  <c r="F47" i="8" s="1"/>
  <c r="F40" i="10" l="1"/>
  <c r="G40" i="10" s="1"/>
  <c r="F39" i="10"/>
  <c r="G39" i="10" s="1"/>
  <c r="F38" i="10"/>
  <c r="G38" i="10" s="1"/>
  <c r="F37" i="10"/>
  <c r="G37" i="10" s="1"/>
  <c r="F36" i="10"/>
  <c r="G36" i="10" s="1"/>
  <c r="F35" i="10"/>
  <c r="G35" i="10" s="1"/>
  <c r="F34" i="10"/>
  <c r="G34" i="10" s="1"/>
  <c r="F33" i="10"/>
  <c r="G33" i="10" s="1"/>
  <c r="F31" i="10"/>
  <c r="G31" i="10" s="1"/>
  <c r="F30" i="10"/>
  <c r="G30" i="10" s="1"/>
  <c r="F28" i="10"/>
  <c r="G28" i="10" s="1"/>
  <c r="F27" i="10"/>
  <c r="G27" i="10" s="1"/>
  <c r="F26" i="10"/>
  <c r="G26" i="10" s="1"/>
  <c r="F25" i="10"/>
  <c r="G25" i="10" s="1"/>
  <c r="F24" i="10"/>
  <c r="G24" i="10" s="1"/>
  <c r="F22" i="10"/>
  <c r="G22" i="10" s="1"/>
  <c r="F21" i="10"/>
  <c r="G21" i="10" s="1"/>
  <c r="F20" i="10"/>
  <c r="G20" i="10" s="1"/>
  <c r="F17" i="10"/>
  <c r="G17" i="10" s="1"/>
  <c r="F16" i="10"/>
  <c r="G16" i="10" s="1"/>
  <c r="F14" i="10"/>
  <c r="G14" i="10" s="1"/>
  <c r="F13" i="10"/>
  <c r="G13" i="10" s="1"/>
  <c r="F12" i="10"/>
  <c r="G12" i="10" s="1"/>
  <c r="F11" i="10"/>
  <c r="G11" i="10" s="1"/>
  <c r="F10" i="10"/>
  <c r="G10" i="10" s="1"/>
  <c r="F9" i="10"/>
  <c r="G9" i="10" s="1"/>
  <c r="F8" i="10"/>
  <c r="G8" i="10" s="1"/>
  <c r="F7" i="10"/>
  <c r="G7" i="10" s="1"/>
  <c r="F6" i="10"/>
  <c r="F3" i="10"/>
  <c r="F41" i="10" l="1"/>
  <c r="F42" i="10" s="1"/>
  <c r="F43" i="10" s="1"/>
  <c r="G3" i="10"/>
  <c r="G6" i="10"/>
  <c r="G41" i="10" s="1"/>
  <c r="G44" i="10" s="1"/>
  <c r="G45" i="10" l="1"/>
  <c r="G42" i="10"/>
  <c r="G43" i="10" s="1"/>
  <c r="F44" i="10"/>
  <c r="F45" i="10"/>
  <c r="F42" i="5" l="1"/>
  <c r="G42" i="5" s="1"/>
  <c r="E6" i="5"/>
  <c r="F33" i="11"/>
  <c r="G33" i="11" s="1"/>
  <c r="E23" i="4"/>
  <c r="F23" i="4" s="1"/>
  <c r="E31" i="3"/>
  <c r="F31" i="3" s="1"/>
  <c r="E32" i="3"/>
  <c r="F32" i="3" s="1"/>
  <c r="E30" i="3"/>
  <c r="E23" i="3"/>
  <c r="E26" i="3"/>
  <c r="E27" i="3"/>
  <c r="C10" i="2"/>
  <c r="D10" i="2"/>
  <c r="D12" i="2" s="1"/>
  <c r="E10" i="2"/>
  <c r="E12" i="2" s="1"/>
  <c r="F10" i="2"/>
  <c r="F12" i="2" s="1"/>
  <c r="G10" i="2"/>
  <c r="G12" i="2" s="1"/>
  <c r="H10" i="2"/>
  <c r="H12" i="2" s="1"/>
  <c r="I10" i="2"/>
  <c r="I12" i="2" s="1"/>
  <c r="J10" i="2"/>
  <c r="J12" i="2" s="1"/>
  <c r="K10" i="2"/>
  <c r="K12" i="2" s="1"/>
  <c r="L10" i="2"/>
  <c r="L12" i="2" s="1"/>
  <c r="M10" i="2"/>
  <c r="N10" i="2"/>
  <c r="C12" i="2"/>
  <c r="B10" i="2"/>
  <c r="B12" i="2" s="1"/>
  <c r="E23" i="11"/>
  <c r="E12" i="11"/>
  <c r="E12" i="5"/>
  <c r="D9" i="4"/>
  <c r="D8" i="4"/>
  <c r="D7" i="4"/>
  <c r="D13" i="3" l="1"/>
  <c r="F23" i="11" l="1"/>
  <c r="F9" i="11"/>
  <c r="G9" i="11" s="1"/>
  <c r="F10" i="11"/>
  <c r="G10" i="11" s="1"/>
  <c r="F14" i="11"/>
  <c r="G14" i="11" s="1"/>
  <c r="F7" i="11"/>
  <c r="G7" i="11" s="1"/>
  <c r="F12" i="11"/>
  <c r="G12" i="11" s="1"/>
  <c r="F13" i="11"/>
  <c r="G13" i="11" s="1"/>
  <c r="F15" i="11"/>
  <c r="G15" i="11" s="1"/>
  <c r="F17" i="11"/>
  <c r="F18" i="11"/>
  <c r="G18" i="11" s="1"/>
  <c r="F19" i="11"/>
  <c r="G19" i="11" s="1"/>
  <c r="F21" i="11"/>
  <c r="G21" i="11" s="1"/>
  <c r="F22" i="11"/>
  <c r="G22" i="11" s="1"/>
  <c r="F25" i="11"/>
  <c r="G25" i="11" s="1"/>
  <c r="F27" i="11"/>
  <c r="G27" i="11" s="1"/>
  <c r="F28" i="11"/>
  <c r="G28" i="11" s="1"/>
  <c r="F29" i="11"/>
  <c r="G29" i="11" s="1"/>
  <c r="F30" i="11"/>
  <c r="G30" i="11" s="1"/>
  <c r="F31" i="11"/>
  <c r="G31" i="11" s="1"/>
  <c r="F32" i="11"/>
  <c r="G32" i="11" s="1"/>
  <c r="F34" i="11"/>
  <c r="G34" i="11" s="1"/>
  <c r="F35" i="11"/>
  <c r="G35" i="11" s="1"/>
  <c r="F6" i="11"/>
  <c r="F3" i="11"/>
  <c r="F30" i="5"/>
  <c r="G30" i="5" s="1"/>
  <c r="F25" i="5"/>
  <c r="G25" i="5" s="1"/>
  <c r="F7" i="5"/>
  <c r="G7" i="5" s="1"/>
  <c r="F8" i="5"/>
  <c r="G8" i="5" s="1"/>
  <c r="F14" i="5"/>
  <c r="G14" i="5" s="1"/>
  <c r="F20" i="5"/>
  <c r="G20" i="5" s="1"/>
  <c r="F34" i="5"/>
  <c r="G34" i="5" s="1"/>
  <c r="F37" i="5"/>
  <c r="G37" i="5" s="1"/>
  <c r="F38" i="5"/>
  <c r="G38" i="5" s="1"/>
  <c r="F39" i="5"/>
  <c r="G39" i="5" s="1"/>
  <c r="F40" i="5"/>
  <c r="G40" i="5" s="1"/>
  <c r="F41" i="5"/>
  <c r="G41" i="5" s="1"/>
  <c r="F43" i="5"/>
  <c r="G43" i="5" s="1"/>
  <c r="F44" i="5"/>
  <c r="G44" i="5" s="1"/>
  <c r="F6" i="5"/>
  <c r="G6" i="5" s="1"/>
  <c r="F9" i="5"/>
  <c r="G9" i="5" s="1"/>
  <c r="F10" i="5"/>
  <c r="G10" i="5" s="1"/>
  <c r="F12" i="5"/>
  <c r="G12" i="5" s="1"/>
  <c r="F16" i="5"/>
  <c r="F17" i="5"/>
  <c r="G17" i="5" s="1"/>
  <c r="E26" i="4"/>
  <c r="E19" i="4"/>
  <c r="F19" i="4" s="1"/>
  <c r="E3" i="4"/>
  <c r="E9" i="4"/>
  <c r="F9" i="4" s="1"/>
  <c r="E7" i="4"/>
  <c r="F7" i="4" s="1"/>
  <c r="E8" i="4"/>
  <c r="F8" i="4" s="1"/>
  <c r="E10" i="4"/>
  <c r="F10" i="4" s="1"/>
  <c r="E11" i="4"/>
  <c r="F11" i="4" s="1"/>
  <c r="E17" i="4"/>
  <c r="F17" i="4" s="1"/>
  <c r="E18" i="4"/>
  <c r="F18" i="4" s="1"/>
  <c r="E22" i="4"/>
  <c r="F22" i="4" s="1"/>
  <c r="E28" i="4"/>
  <c r="F28" i="4" s="1"/>
  <c r="E29" i="4"/>
  <c r="F29" i="4" s="1"/>
  <c r="E30" i="4"/>
  <c r="F30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6" i="4"/>
  <c r="F6" i="4" s="1"/>
  <c r="E7" i="3"/>
  <c r="F7" i="3" s="1"/>
  <c r="E8" i="3"/>
  <c r="F8" i="3" s="1"/>
  <c r="E9" i="3"/>
  <c r="F9" i="3" s="1"/>
  <c r="E10" i="3"/>
  <c r="F10" i="3" s="1"/>
  <c r="E11" i="3"/>
  <c r="F11" i="3" s="1"/>
  <c r="E13" i="3"/>
  <c r="F13" i="3" s="1"/>
  <c r="E14" i="3"/>
  <c r="F14" i="3" s="1"/>
  <c r="E16" i="3"/>
  <c r="F16" i="3" s="1"/>
  <c r="E17" i="3"/>
  <c r="F17" i="3" s="1"/>
  <c r="E22" i="3"/>
  <c r="F22" i="3" s="1"/>
  <c r="E29" i="3"/>
  <c r="E35" i="3"/>
  <c r="F35" i="3" s="1"/>
  <c r="E37" i="3"/>
  <c r="E39" i="3"/>
  <c r="F39" i="3" s="1"/>
  <c r="E40" i="3"/>
  <c r="F40" i="3" s="1"/>
  <c r="E42" i="3"/>
  <c r="F42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6" i="3"/>
  <c r="F6" i="3" s="1"/>
  <c r="E3" i="3"/>
  <c r="F3" i="5"/>
  <c r="F40" i="4" l="1"/>
  <c r="G3" i="5"/>
  <c r="G3" i="11"/>
  <c r="G6" i="11"/>
  <c r="F8" i="11"/>
  <c r="F36" i="11" s="1"/>
  <c r="F3" i="4"/>
  <c r="F3" i="3"/>
  <c r="F45" i="5"/>
  <c r="G16" i="5"/>
  <c r="G45" i="5" s="1"/>
  <c r="E40" i="4"/>
  <c r="F52" i="3"/>
  <c r="E52" i="3"/>
  <c r="F44" i="4" l="1"/>
  <c r="G46" i="5"/>
  <c r="G49" i="5"/>
  <c r="G48" i="5"/>
  <c r="F49" i="5"/>
  <c r="F48" i="5"/>
  <c r="F46" i="5"/>
  <c r="F39" i="11"/>
  <c r="G39" i="11" s="1"/>
  <c r="F40" i="11"/>
  <c r="F37" i="11"/>
  <c r="F38" i="11" s="1"/>
  <c r="G8" i="11"/>
  <c r="G36" i="11" s="1"/>
  <c r="E43" i="4"/>
  <c r="F43" i="4" s="1"/>
  <c r="E44" i="4"/>
  <c r="E41" i="4"/>
  <c r="E42" i="4" s="1"/>
  <c r="F41" i="4"/>
  <c r="F42" i="4" s="1"/>
  <c r="F56" i="3"/>
  <c r="E56" i="3"/>
  <c r="E55" i="3"/>
  <c r="F55" i="3" s="1"/>
  <c r="E53" i="3"/>
  <c r="E54" i="3" s="1"/>
  <c r="F53" i="3"/>
  <c r="F54" i="3" s="1"/>
  <c r="G47" i="5" l="1"/>
  <c r="F47" i="5"/>
  <c r="G37" i="11"/>
  <c r="G38" i="11" s="1"/>
  <c r="G4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Nokwazi Swazi Mamba</author>
  </authors>
  <commentList>
    <comment ref="B6" authorId="0" guid="{CBFCF1D0-7D4E-4888-84C0-3BAAFF18BDC8}" shapeId="0" xr:uid="{00000000-0006-0000-0000-000001000000}">
      <text>
        <r>
          <rPr>
            <b/>
            <sz val="9"/>
            <color indexed="81"/>
            <rFont val="Tahoma"/>
            <family val="2"/>
          </rPr>
          <t>Nokwazi Swazi Mamba:</t>
        </r>
        <r>
          <rPr>
            <sz val="9"/>
            <color indexed="81"/>
            <rFont val="Tahoma"/>
            <family val="2"/>
          </rPr>
          <t xml:space="preserve">
How much electricity is needed per month?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Zwe_ Vil_</author>
    <author>Dlamini, Sipho</author>
  </authors>
  <commentList>
    <comment ref="C3" authorId="0" guid="{3A5E2907-1BF4-4FAD-8D6D-33566EA10622}" shapeId="0" xr:uid="{00000000-0006-0000-0600-000001000000}">
      <text>
        <r>
          <rPr>
            <b/>
            <sz val="9"/>
            <color indexed="81"/>
            <rFont val="Tahoma"/>
            <charset val="1"/>
          </rPr>
          <t>Zwe_ Vil_:</t>
        </r>
        <r>
          <rPr>
            <sz val="9"/>
            <color indexed="81"/>
            <rFont val="Tahoma"/>
            <charset val="1"/>
          </rPr>
          <t xml:space="preserve">
Please indicate the assumed plant spacing in the Assumptions as this number may look very low for cabbages planted in a hecter
</t>
        </r>
      </text>
    </comment>
    <comment ref="D22" authorId="0" guid="{1C53B531-34FD-4F32-BC9B-BB896581FA67}" shapeId="0" xr:uid="{00000000-0006-0000-0600-000002000000}">
      <text>
        <r>
          <rPr>
            <b/>
            <sz val="9"/>
            <color indexed="81"/>
            <rFont val="Tahoma"/>
            <family val="2"/>
          </rPr>
          <t>Zwe_ Vil_:</t>
        </r>
        <r>
          <rPr>
            <sz val="9"/>
            <color indexed="81"/>
            <rFont val="Tahoma"/>
            <family val="2"/>
          </rPr>
          <t xml:space="preserve">
Check if we have lower units here which may warrant us to use half the price in half a ha
</t>
        </r>
      </text>
    </comment>
    <comment ref="F26" authorId="1" guid="{C25FC015-60C5-4614-9E1B-E0755EAF054E}" shapeId="0" xr:uid="{00000000-0006-0000-0600-000003000000}">
      <text>
        <r>
          <rPr>
            <b/>
            <sz val="9"/>
            <color indexed="81"/>
            <rFont val="Tahoma"/>
            <family val="2"/>
          </rPr>
          <t>Dlamini, Sipho:</t>
        </r>
        <r>
          <rPr>
            <sz val="9"/>
            <color indexed="81"/>
            <rFont val="Tahoma"/>
            <family val="2"/>
          </rPr>
          <t xml:space="preserve">
500g is the minimum quantity available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Zwe_ Vil_</author>
  </authors>
  <commentList>
    <comment ref="B17" authorId="0" guid="{D107D3E7-21FC-478A-8281-1C053335B248}" shapeId="0" xr:uid="{00000000-0006-0000-0A00-000001000000}">
      <text>
        <r>
          <rPr>
            <b/>
            <sz val="9"/>
            <color indexed="81"/>
            <rFont val="Tahoma"/>
            <family val="2"/>
          </rPr>
          <t>Zwe_ Vil_:</t>
        </r>
        <r>
          <rPr>
            <sz val="9"/>
            <color indexed="81"/>
            <rFont val="Tahoma"/>
            <family val="2"/>
          </rPr>
          <t xml:space="preserve">
Please confirm if we still have this chemicals in the Agrodealers, Farm Chem said they no longer supply it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ZWELI</author>
  </authors>
  <commentList>
    <comment ref="E31" authorId="0" guid="{C7B508E5-1C24-43FD-A28F-31109583B215}" shapeId="0" xr:uid="{00000000-0006-0000-0B00-000001000000}">
      <text>
        <r>
          <rPr>
            <b/>
            <sz val="9"/>
            <color indexed="81"/>
            <rFont val="Tahoma"/>
            <family val="2"/>
          </rPr>
          <t>ZWELI:</t>
        </r>
        <r>
          <rPr>
            <sz val="9"/>
            <color indexed="81"/>
            <rFont val="Tahoma"/>
            <family val="2"/>
          </rPr>
          <t xml:space="preserve">
FC price otherwise E266.7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Zwe_ Vil_</author>
  </authors>
  <commentList>
    <comment ref="A1" authorId="0" guid="{14DD4101-E5AB-4D7C-8F0A-F9BF6F368080}" shapeId="0" xr:uid="{00000000-0006-0000-0D00-000001000000}">
      <text>
        <r>
          <rPr>
            <b/>
            <sz val="9"/>
            <color indexed="81"/>
            <rFont val="Tahoma"/>
            <family val="2"/>
          </rPr>
          <t>Zwe_ Vil_:</t>
        </r>
        <r>
          <rPr>
            <sz val="9"/>
            <color indexed="81"/>
            <rFont val="Tahoma"/>
            <family val="2"/>
          </rPr>
          <t xml:space="preserve">
We need to add some assumptions here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Zwe_ Vil_</author>
  </authors>
  <commentList>
    <comment ref="B1" authorId="0" guid="{B267ACC6-59F7-4D4F-89CB-98F9CFF98909}" shapeId="0" xr:uid="{00000000-0006-0000-0E00-000001000000}">
      <text>
        <r>
          <rPr>
            <b/>
            <sz val="9"/>
            <color indexed="81"/>
            <rFont val="Tahoma"/>
            <family val="2"/>
          </rPr>
          <t>Zwe_ Vil_:</t>
        </r>
        <r>
          <rPr>
            <sz val="9"/>
            <color indexed="81"/>
            <rFont val="Tahoma"/>
            <family val="2"/>
          </rPr>
          <t xml:space="preserve">
Let us add some assumptions for lettuce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Zwe_ Vil_</author>
  </authors>
  <commentList>
    <comment ref="B1" authorId="0" guid="{47C60734-DEC5-4633-8944-B1DEFA8A9AD5}" shapeId="0" xr:uid="{00000000-0006-0000-1000-000001000000}">
      <text>
        <r>
          <rPr>
            <b/>
            <sz val="9"/>
            <color indexed="81"/>
            <rFont val="Tahoma"/>
            <charset val="1"/>
          </rPr>
          <t>Zwe_ Vil_:</t>
        </r>
        <r>
          <rPr>
            <sz val="9"/>
            <color indexed="81"/>
            <rFont val="Tahoma"/>
            <charset val="1"/>
          </rPr>
          <t xml:space="preserve">
May we include assumptions here, e.g. plant population or assumed spacing which gives us 30000 saleable cobs
</t>
        </r>
      </text>
    </comment>
    <comment ref="B24" authorId="0" guid="{02796639-D30C-4E28-A3E0-ACCBD5ACDB59}" shapeId="0" xr:uid="{00000000-0006-0000-1000-000002000000}">
      <text>
        <r>
          <rPr>
            <b/>
            <sz val="9"/>
            <color indexed="81"/>
            <rFont val="Tahoma"/>
            <charset val="1"/>
          </rPr>
          <t>Zwe_ Vil_:</t>
        </r>
        <r>
          <rPr>
            <sz val="9"/>
            <color indexed="81"/>
            <rFont val="Tahoma"/>
            <charset val="1"/>
          </rPr>
          <t xml:space="preserve">
Why didn't we consider chemical weeding here?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ZWELI</author>
  </authors>
  <commentList>
    <comment ref="E33" authorId="0" guid="{CC64F86B-D08B-4E70-9937-FC99DB1D0B7D}" shapeId="0" xr:uid="{00000000-0006-0000-1100-000001000000}">
      <text>
        <r>
          <rPr>
            <b/>
            <sz val="9"/>
            <color indexed="81"/>
            <rFont val="Tahoma"/>
            <family val="2"/>
          </rPr>
          <t>ZWELI:</t>
        </r>
        <r>
          <rPr>
            <sz val="9"/>
            <color indexed="81"/>
            <rFont val="Tahoma"/>
            <family val="2"/>
          </rPr>
          <t xml:space="preserve">
FC price otherwise E266.7
</t>
        </r>
      </text>
    </comment>
  </commentList>
</comments>
</file>

<file path=xl/sharedStrings.xml><?xml version="1.0" encoding="utf-8"?>
<sst xmlns="http://schemas.openxmlformats.org/spreadsheetml/2006/main" count="1921" uniqueCount="577">
  <si>
    <t>Units</t>
  </si>
  <si>
    <t>Units/ha</t>
  </si>
  <si>
    <t>Income</t>
  </si>
  <si>
    <t>tonnes</t>
  </si>
  <si>
    <t>Variable Cost</t>
  </si>
  <si>
    <t>Items</t>
  </si>
  <si>
    <t>Quantity</t>
  </si>
  <si>
    <t>Cost/Unit</t>
  </si>
  <si>
    <t>T.C/ Ha</t>
  </si>
  <si>
    <t>T. C/0.5 Ha</t>
  </si>
  <si>
    <t>Seedlings</t>
  </si>
  <si>
    <t>1 000</t>
  </si>
  <si>
    <t>Gap filling seedlings</t>
  </si>
  <si>
    <t>Ploughing</t>
  </si>
  <si>
    <t>Hours</t>
  </si>
  <si>
    <t>Discing</t>
  </si>
  <si>
    <t>Ridging</t>
  </si>
  <si>
    <t>Fertilizer - 2:3:2 (38)</t>
  </si>
  <si>
    <t>50kg</t>
  </si>
  <si>
    <t>Lime</t>
  </si>
  <si>
    <t>50 kg</t>
  </si>
  <si>
    <t>L.A.N</t>
  </si>
  <si>
    <t>Irrigation</t>
  </si>
  <si>
    <t>Power</t>
  </si>
  <si>
    <t>Irrigation maintenance</t>
  </si>
  <si>
    <t>Chemicals</t>
  </si>
  <si>
    <t>5L</t>
  </si>
  <si>
    <t>Bravo</t>
  </si>
  <si>
    <t>500 ml</t>
  </si>
  <si>
    <t>Ridomil</t>
  </si>
  <si>
    <t>1 kg</t>
  </si>
  <si>
    <t>Dithane M45 2KG</t>
  </si>
  <si>
    <t>2kg</t>
  </si>
  <si>
    <t xml:space="preserve">Copper Oxychloride </t>
  </si>
  <si>
    <t>1L</t>
  </si>
  <si>
    <t>Ampligo</t>
  </si>
  <si>
    <t>Agromectin</t>
  </si>
  <si>
    <t>V12 multi</t>
  </si>
  <si>
    <t>Nufilm</t>
  </si>
  <si>
    <t>1 L</t>
  </si>
  <si>
    <t>Trellising poles</t>
  </si>
  <si>
    <t>each</t>
  </si>
  <si>
    <t>Trellising rope</t>
  </si>
  <si>
    <t>Labour</t>
  </si>
  <si>
    <t>Transplanting</t>
  </si>
  <si>
    <t>md/5 hrs</t>
  </si>
  <si>
    <t xml:space="preserve">Gap filling </t>
  </si>
  <si>
    <t>Weeding</t>
  </si>
  <si>
    <t>Side Dressing</t>
  </si>
  <si>
    <t>Trellising</t>
  </si>
  <si>
    <t>Pest and Disease Control</t>
  </si>
  <si>
    <t>Harvesting</t>
  </si>
  <si>
    <t>Transport (market)</t>
  </si>
  <si>
    <t>tons</t>
  </si>
  <si>
    <t>Total Variable Costs</t>
  </si>
  <si>
    <t>Gross Margin</t>
  </si>
  <si>
    <t xml:space="preserve">BEP </t>
  </si>
  <si>
    <t>E/tonne</t>
  </si>
  <si>
    <t xml:space="preserve"> BEY </t>
  </si>
  <si>
    <t>tonnes/ha</t>
  </si>
  <si>
    <t>Variable Costs</t>
  </si>
  <si>
    <t>Total Cost/Ha</t>
  </si>
  <si>
    <t>Total Cost/0.5 Ha</t>
  </si>
  <si>
    <t>Seed</t>
  </si>
  <si>
    <t>Hour</t>
  </si>
  <si>
    <t>500ml</t>
  </si>
  <si>
    <t>Copper Oxychloride</t>
  </si>
  <si>
    <t>Land Preparation</t>
  </si>
  <si>
    <t>Planting</t>
  </si>
  <si>
    <t>Thinning</t>
  </si>
  <si>
    <t>Washing</t>
  </si>
  <si>
    <t>Packaging material</t>
  </si>
  <si>
    <t>Total Variable Cost</t>
  </si>
  <si>
    <t>BEP (Emalangeni/tonne)</t>
  </si>
  <si>
    <t xml:space="preserve"> BEY (tonnes/ha)</t>
  </si>
  <si>
    <t>tonne/ha</t>
  </si>
  <si>
    <t>Seeds</t>
  </si>
  <si>
    <t>1000 seeds</t>
  </si>
  <si>
    <t>Irrigation Maintanance</t>
  </si>
  <si>
    <t>Packaging</t>
  </si>
  <si>
    <t>bags</t>
  </si>
  <si>
    <t>BEY</t>
  </si>
  <si>
    <t>Agrometrin</t>
  </si>
  <si>
    <t>Gross margin</t>
  </si>
  <si>
    <t>BEP</t>
  </si>
  <si>
    <t>E/head</t>
  </si>
  <si>
    <t>heads/ha</t>
  </si>
  <si>
    <t>500g</t>
  </si>
  <si>
    <t>Dithane M45</t>
  </si>
  <si>
    <t>10kg plastic</t>
  </si>
  <si>
    <t>E/ton</t>
  </si>
  <si>
    <t>tons/ha</t>
  </si>
  <si>
    <t>100g</t>
  </si>
  <si>
    <t>1l</t>
  </si>
  <si>
    <t>Gap filling</t>
  </si>
  <si>
    <t>Malasol</t>
  </si>
  <si>
    <t>Copper oxychloride</t>
  </si>
  <si>
    <t>Cobs</t>
  </si>
  <si>
    <t>Irrigation Maintenance</t>
  </si>
  <si>
    <t>Cruiser</t>
  </si>
  <si>
    <t>60ml</t>
  </si>
  <si>
    <t>V12 Multi</t>
  </si>
  <si>
    <t>hours</t>
  </si>
  <si>
    <t xml:space="preserve">Discing </t>
  </si>
  <si>
    <t>100ml</t>
  </si>
  <si>
    <t>10 kg bags</t>
  </si>
  <si>
    <t>Transport(market)</t>
  </si>
  <si>
    <t>Amount/Unit</t>
  </si>
  <si>
    <t>Amount/ha</t>
  </si>
  <si>
    <t>Amount/0.5ha</t>
  </si>
  <si>
    <t>1kg</t>
  </si>
  <si>
    <t>Beetroot</t>
  </si>
  <si>
    <t>Butternut</t>
  </si>
  <si>
    <t>Carrots</t>
  </si>
  <si>
    <t>Cabbage</t>
  </si>
  <si>
    <t>Cayenne pepper</t>
  </si>
  <si>
    <t>Garlic</t>
  </si>
  <si>
    <t>Green Mealies</t>
  </si>
  <si>
    <t>Green pepper</t>
  </si>
  <si>
    <t>Lettuce</t>
  </si>
  <si>
    <t>Onion</t>
  </si>
  <si>
    <t>Potatoes</t>
  </si>
  <si>
    <t>Spinach</t>
  </si>
  <si>
    <t>Butternut seedlings</t>
  </si>
  <si>
    <t xml:space="preserve">ITEM DESCRIPTION </t>
  </si>
  <si>
    <t xml:space="preserve"> kg/L/g/seed count </t>
  </si>
  <si>
    <t>PRICE</t>
  </si>
  <si>
    <t>Tel:25186040/1</t>
  </si>
  <si>
    <t>BABY VEG</t>
  </si>
  <si>
    <t>Brasicals</t>
  </si>
  <si>
    <t>1M</t>
  </si>
  <si>
    <t>1m</t>
  </si>
  <si>
    <t>Savoy cabbage capriccio</t>
  </si>
  <si>
    <t>2500 seeds</t>
  </si>
  <si>
    <t>5M</t>
  </si>
  <si>
    <t>Cucurbits</t>
  </si>
  <si>
    <t>Baby Marrow Amanda</t>
  </si>
  <si>
    <t>Yellow Patty Pan(Sunburst)</t>
  </si>
  <si>
    <t>Green Patty Pan(Starship)</t>
  </si>
  <si>
    <t>Baby Gem (EightBall)</t>
  </si>
  <si>
    <t>3000 seeds</t>
  </si>
  <si>
    <t>Baby Marrow (Star 8023)</t>
  </si>
  <si>
    <t>Pinwheel (YPP)</t>
  </si>
  <si>
    <t>5m</t>
  </si>
  <si>
    <t>Legumes</t>
  </si>
  <si>
    <t>Mangetout Oregao Peas</t>
  </si>
  <si>
    <t>Sugar Snap Cascadia Peas</t>
  </si>
  <si>
    <t>25kg</t>
  </si>
  <si>
    <t>5kg</t>
  </si>
  <si>
    <t>Other</t>
  </si>
  <si>
    <t>Fernel Florence</t>
  </si>
  <si>
    <t>Leeks Carentan</t>
  </si>
  <si>
    <t>Aspuragus</t>
  </si>
  <si>
    <t>Egg Plant kaberi</t>
  </si>
  <si>
    <t xml:space="preserve">Maize Seed SC701 </t>
  </si>
  <si>
    <t>10kg</t>
  </si>
  <si>
    <t>Conventional</t>
  </si>
  <si>
    <t>Beetroot Rudolph</t>
  </si>
  <si>
    <t>Beetroot Rudoplh</t>
  </si>
  <si>
    <t>Beetroot Red Atlas</t>
  </si>
  <si>
    <t>50000 seeds</t>
  </si>
  <si>
    <t>Beetroot Star 1105</t>
  </si>
  <si>
    <t>Butternut Atlas</t>
  </si>
  <si>
    <t>5000 seeds</t>
  </si>
  <si>
    <t xml:space="preserve">Cabbage Conquistador </t>
  </si>
  <si>
    <t>Cabbage Conquistador</t>
  </si>
  <si>
    <t>Cabbage Optima</t>
  </si>
  <si>
    <t xml:space="preserve">10000 seeds </t>
  </si>
  <si>
    <t>Carrot Nantes</t>
  </si>
  <si>
    <t>50m</t>
  </si>
  <si>
    <t>Lettuce Taina seeds</t>
  </si>
  <si>
    <t>Lettuce Red Lettuce Tuska</t>
  </si>
  <si>
    <t>Lettuce Freely Lollo bionda</t>
  </si>
  <si>
    <t>Onion Charlize</t>
  </si>
  <si>
    <t>20m</t>
  </si>
  <si>
    <t>Onion Texas Grano</t>
  </si>
  <si>
    <t>Onion Taxes Grano</t>
  </si>
  <si>
    <t>Onion Explorer</t>
  </si>
  <si>
    <t>Red Lady</t>
  </si>
  <si>
    <t>80g</t>
  </si>
  <si>
    <t>20g</t>
  </si>
  <si>
    <t>Habenero Red Chillies</t>
  </si>
  <si>
    <t>Habenero Green Chillies</t>
  </si>
  <si>
    <t>HabeneroYellow Chillies</t>
  </si>
  <si>
    <t xml:space="preserve"> Habenero Orange Chillies</t>
  </si>
  <si>
    <t>Jelapino Chillies</t>
  </si>
  <si>
    <t>Long Slim Cayenne Chillies</t>
  </si>
  <si>
    <t xml:space="preserve">Pepper Yellow Acanary </t>
  </si>
  <si>
    <t>Pepper Ascent</t>
  </si>
  <si>
    <t>Green Pepper Jupiter</t>
  </si>
  <si>
    <t>Green Pepper Capricon seeds</t>
  </si>
  <si>
    <t>Pepper Carlifonia Wonder</t>
  </si>
  <si>
    <t>Papaya seeds Paw Paw</t>
  </si>
  <si>
    <t>Potato seed Mondial/ Fianna</t>
  </si>
  <si>
    <t>Spinach Ford Giant</t>
  </si>
  <si>
    <t>Tomato Star 9009</t>
  </si>
  <si>
    <t>5k</t>
  </si>
  <si>
    <t>Tomato Star 9006</t>
  </si>
  <si>
    <t>1k</t>
  </si>
  <si>
    <t>Tomato Degas</t>
  </si>
  <si>
    <t>tomato Chibli</t>
  </si>
  <si>
    <t>2.5m</t>
  </si>
  <si>
    <t>Tomato Disco</t>
  </si>
  <si>
    <t>Twine Roll</t>
  </si>
  <si>
    <t>5000m</t>
  </si>
  <si>
    <t>Fertilizers</t>
  </si>
  <si>
    <t>2:3:2 (22) fertilizer</t>
  </si>
  <si>
    <t>2:3:2 (37) fertilizer</t>
  </si>
  <si>
    <t xml:space="preserve">LAN (28) </t>
  </si>
  <si>
    <t>Urea</t>
  </si>
  <si>
    <t xml:space="preserve">KCL </t>
  </si>
  <si>
    <t>50Kg</t>
  </si>
  <si>
    <t xml:space="preserve">MAP </t>
  </si>
  <si>
    <t>Lime Dolomatic</t>
  </si>
  <si>
    <t>Hygromix</t>
  </si>
  <si>
    <t>Hygrofert</t>
  </si>
  <si>
    <t>V12 Micro</t>
  </si>
  <si>
    <t>200ml</t>
  </si>
  <si>
    <t>50ml</t>
  </si>
  <si>
    <t xml:space="preserve">V12 Inititiate </t>
  </si>
  <si>
    <t>Agrisil K50</t>
  </si>
  <si>
    <t>Amylo</t>
  </si>
  <si>
    <t xml:space="preserve">Maize Plus </t>
  </si>
  <si>
    <t>5l</t>
  </si>
  <si>
    <t>Vemeculite</t>
  </si>
  <si>
    <t>8kg</t>
  </si>
  <si>
    <t>Seedling Mix</t>
  </si>
  <si>
    <t>solu-cal</t>
  </si>
  <si>
    <t xml:space="preserve">Spore Kill </t>
  </si>
  <si>
    <t>20L</t>
  </si>
  <si>
    <t xml:space="preserve">Copper Count n </t>
  </si>
  <si>
    <t>100ML</t>
  </si>
  <si>
    <t>Dithane M45 (sanconzeb)</t>
  </si>
  <si>
    <t>Celest</t>
  </si>
  <si>
    <t>Thiovit 80wg</t>
  </si>
  <si>
    <t>20l</t>
  </si>
  <si>
    <t>Tilt 250 EC</t>
  </si>
  <si>
    <t>Cal lime flo</t>
  </si>
  <si>
    <t xml:space="preserve">Calmabon </t>
  </si>
  <si>
    <t>Orange bags Red</t>
  </si>
  <si>
    <t>2.5kg</t>
  </si>
  <si>
    <t>3kg</t>
  </si>
  <si>
    <t>7kg</t>
  </si>
  <si>
    <t>Butternut Baggs</t>
  </si>
  <si>
    <t>Sweet Potato bags Loom Purple</t>
  </si>
  <si>
    <t>20kg</t>
  </si>
  <si>
    <t>cabbage bags (Loom Green)</t>
  </si>
  <si>
    <t xml:space="preserve">Onion bags </t>
  </si>
  <si>
    <t>Potato bags brown</t>
  </si>
  <si>
    <t>Tomato plastics</t>
  </si>
  <si>
    <t>1kg\250</t>
  </si>
  <si>
    <t>Pepper printed</t>
  </si>
  <si>
    <t>Beetroot bag</t>
  </si>
  <si>
    <t>Beetroot bags</t>
  </si>
  <si>
    <t>Carrot Bags</t>
  </si>
  <si>
    <t>1kg/250</t>
  </si>
  <si>
    <t xml:space="preserve">Yellow bags </t>
  </si>
  <si>
    <t>Netlone 150m roll</t>
  </si>
  <si>
    <t>Lug Box crates</t>
  </si>
  <si>
    <t>M200</t>
  </si>
  <si>
    <t>Seedtrays</t>
  </si>
  <si>
    <t>Knapsack sprayer</t>
  </si>
  <si>
    <t>16L</t>
  </si>
  <si>
    <t>Beetroot Seedlings</t>
  </si>
  <si>
    <t>1000 seedlings</t>
  </si>
  <si>
    <t>Cabbage Seedlings</t>
  </si>
  <si>
    <t>Savoy Seedlings</t>
  </si>
  <si>
    <t>Rosemary seedlings</t>
  </si>
  <si>
    <t>1000 seedlins</t>
  </si>
  <si>
    <t>Fennel seedlngs</t>
  </si>
  <si>
    <t>Parsely Seedlings</t>
  </si>
  <si>
    <t>Red Lettuce</t>
  </si>
  <si>
    <t>Lettuce Seedlings</t>
  </si>
  <si>
    <t>Onion Seedlings</t>
  </si>
  <si>
    <t>Yellow pepper seedlings</t>
  </si>
  <si>
    <t>Red Pepper seedlings</t>
  </si>
  <si>
    <t>Green Pepper Seedlings Nero</t>
  </si>
  <si>
    <t xml:space="preserve">Green pepper Jupiter </t>
  </si>
  <si>
    <t>Green pepper Seedlings</t>
  </si>
  <si>
    <t>Spinach Seedlings</t>
  </si>
  <si>
    <t>Tomatoes Disco</t>
  </si>
  <si>
    <t>Tomato star 9006</t>
  </si>
  <si>
    <t>1000 Seedlings</t>
  </si>
  <si>
    <t>Tomato star 9009</t>
  </si>
  <si>
    <t>Egg Plant Kaberi seedlings</t>
  </si>
  <si>
    <t>Nursery Charges/Tray</t>
  </si>
  <si>
    <t>Sweetpotato Vines</t>
  </si>
  <si>
    <t>Fruit Trees</t>
  </si>
  <si>
    <t>Nectarines</t>
  </si>
  <si>
    <t>Different Varieties</t>
  </si>
  <si>
    <t>Pears</t>
  </si>
  <si>
    <t>Peaches</t>
  </si>
  <si>
    <t>Plums</t>
  </si>
  <si>
    <t>Litches</t>
  </si>
  <si>
    <t>HLH Mauritius</t>
  </si>
  <si>
    <t>Avocadoes</t>
  </si>
  <si>
    <t>Fenete</t>
  </si>
  <si>
    <t>Mangoes</t>
  </si>
  <si>
    <t xml:space="preserve">Tommy </t>
  </si>
  <si>
    <t>Heidie</t>
  </si>
  <si>
    <t>Kensigton</t>
  </si>
  <si>
    <t>Sabre</t>
  </si>
  <si>
    <t>Banana</t>
  </si>
  <si>
    <t>Sweet William</t>
  </si>
  <si>
    <t>Oranges</t>
  </si>
  <si>
    <t>Naartjies</t>
  </si>
  <si>
    <t>Lemon</t>
  </si>
  <si>
    <t>Eureka</t>
  </si>
  <si>
    <t>Papaya</t>
  </si>
  <si>
    <t>Pecan nuts</t>
  </si>
  <si>
    <t>Macademia</t>
  </si>
  <si>
    <t>COMMON FARM OPERATIONS</t>
  </si>
  <si>
    <t xml:space="preserve">Irrigation </t>
  </si>
  <si>
    <t>buying price</t>
  </si>
  <si>
    <t>Armor Leeks</t>
  </si>
  <si>
    <t>Beetroot Red Ace</t>
  </si>
  <si>
    <t>50000 seed</t>
  </si>
  <si>
    <t>Pepper Star 6604</t>
  </si>
  <si>
    <t xml:space="preserve">Green Pepper Jupiter </t>
  </si>
  <si>
    <t>Green Pepper FLOYD</t>
  </si>
  <si>
    <t xml:space="preserve">spinach Mustard </t>
  </si>
  <si>
    <t>50KG</t>
  </si>
  <si>
    <t xml:space="preserve">Methomex </t>
  </si>
  <si>
    <t>Methomyl</t>
  </si>
  <si>
    <t>450g</t>
  </si>
  <si>
    <t>P/T</t>
  </si>
  <si>
    <t>Seedlings below 100 units</t>
  </si>
  <si>
    <t>keitt</t>
  </si>
  <si>
    <t>Pomogranates</t>
  </si>
  <si>
    <t>Actara</t>
  </si>
  <si>
    <t>Master 900sp 1kg</t>
  </si>
  <si>
    <t>Chlorpyrifos 1ltr</t>
  </si>
  <si>
    <t>Fastac 1ltr</t>
  </si>
  <si>
    <t>Nu-flim 1ltr</t>
  </si>
  <si>
    <t>Dimethoate 20ltr</t>
  </si>
  <si>
    <t>Lybacide 10ml</t>
  </si>
  <si>
    <t>Trellising pole</t>
  </si>
  <si>
    <t>Averages Yield</t>
  </si>
  <si>
    <t>Greenbeans</t>
  </si>
  <si>
    <t>HH North</t>
  </si>
  <si>
    <t>HH South</t>
  </si>
  <si>
    <t>M East</t>
  </si>
  <si>
    <t>M West</t>
  </si>
  <si>
    <t>Packout</t>
  </si>
  <si>
    <t xml:space="preserve">Net yield </t>
  </si>
  <si>
    <t>Tomato</t>
  </si>
  <si>
    <t>Carrot</t>
  </si>
  <si>
    <t>Green mealies</t>
  </si>
  <si>
    <t xml:space="preserve">Onion </t>
  </si>
  <si>
    <t xml:space="preserve">Potato </t>
  </si>
  <si>
    <t>Lubombo</t>
  </si>
  <si>
    <t>S East</t>
  </si>
  <si>
    <t>S West</t>
  </si>
  <si>
    <t>Warlock</t>
  </si>
  <si>
    <t>Steward</t>
  </si>
  <si>
    <t>Assumptions</t>
  </si>
  <si>
    <t>Lime (costing E90) should be applied in accodance with soil test results once in 3 - 5 years</t>
  </si>
  <si>
    <t>Gross Profit</t>
  </si>
  <si>
    <t>Sporekill</t>
  </si>
  <si>
    <t>Fertilizer - 2:3:4 (38)</t>
  </si>
  <si>
    <t>Packing/Handling</t>
  </si>
  <si>
    <t>Washing &amp; Packing</t>
  </si>
  <si>
    <t xml:space="preserve">Packing </t>
  </si>
  <si>
    <t>Heads</t>
  </si>
  <si>
    <t>Gross Margins</t>
  </si>
  <si>
    <t>Cungfu</t>
  </si>
  <si>
    <t>Amister (Top)</t>
  </si>
  <si>
    <t>Cayenne papper</t>
  </si>
  <si>
    <t>Seeds/Cloves</t>
  </si>
  <si>
    <t>Packaging (Plastics)</t>
  </si>
  <si>
    <t>100 per pack</t>
  </si>
  <si>
    <t>100 per packet</t>
  </si>
  <si>
    <t>Bunches</t>
  </si>
  <si>
    <t>E/Bunch</t>
  </si>
  <si>
    <t>Bunches/ha</t>
  </si>
  <si>
    <t>Greenpepper</t>
  </si>
  <si>
    <t>Potato seeds</t>
  </si>
  <si>
    <t>Paraquat</t>
  </si>
  <si>
    <t xml:space="preserve">Hipping </t>
  </si>
  <si>
    <t>Pest &amp; Disease Control</t>
  </si>
  <si>
    <t xml:space="preserve">Seedlings </t>
  </si>
  <si>
    <t>Pesticides</t>
  </si>
  <si>
    <t>Fungicides</t>
  </si>
  <si>
    <t>Liquid Fertilizer (booster)</t>
  </si>
  <si>
    <t>Sticker</t>
  </si>
  <si>
    <t>Transport (inputs)</t>
  </si>
  <si>
    <t>Trips</t>
  </si>
  <si>
    <t>Price per crate</t>
  </si>
  <si>
    <t>Transport (Inputs)</t>
  </si>
  <si>
    <t>Assumption</t>
  </si>
  <si>
    <t>Amount/ Ha</t>
  </si>
  <si>
    <t>Amount/0.5 Ha</t>
  </si>
  <si>
    <t>Herbicide</t>
  </si>
  <si>
    <t>Price of E11/kg</t>
  </si>
  <si>
    <t>Trrips</t>
  </si>
  <si>
    <t>Booster</t>
  </si>
  <si>
    <t>Transport  (Trips)</t>
  </si>
  <si>
    <t>Packaging Material</t>
  </si>
  <si>
    <t>Labour and Transport</t>
  </si>
  <si>
    <t>10 kg bag</t>
  </si>
  <si>
    <t>Labour, Transport and Packaging Material</t>
  </si>
  <si>
    <t>Labour Packaging Material and Transport</t>
  </si>
  <si>
    <t xml:space="preserve">Pesticides </t>
  </si>
  <si>
    <t>Booster and Sticker</t>
  </si>
  <si>
    <t>Labour, Packaging Material and Transport</t>
  </si>
  <si>
    <t>Labour and transport</t>
  </si>
  <si>
    <t>Liquid Fertilizer (Booster) and Sticker</t>
  </si>
  <si>
    <t>Labour, packaging material and transport</t>
  </si>
  <si>
    <t>Lime may not be necessary when growing potatoes but it should be included in a crop rotation</t>
  </si>
  <si>
    <t>Booster and sticker</t>
  </si>
  <si>
    <t>Labour, packaging material and Transport</t>
  </si>
  <si>
    <t>Transport (Market)</t>
  </si>
  <si>
    <t>Labour (m/d)</t>
  </si>
  <si>
    <t>TOMATOES</t>
  </si>
  <si>
    <t>Avi guard</t>
  </si>
  <si>
    <t>1ltr</t>
  </si>
  <si>
    <t>erbicide</t>
  </si>
  <si>
    <t>5:1:5 (45) fertilizer</t>
  </si>
  <si>
    <t>Multifeed P Classic (43)</t>
  </si>
  <si>
    <t>Multifeed Flowergrow (46)</t>
  </si>
  <si>
    <t>4L</t>
  </si>
  <si>
    <t>Orosorb (wetter)</t>
  </si>
  <si>
    <t xml:space="preserve">Fruit Care </t>
  </si>
  <si>
    <t>STYRO SEEL (wetter)</t>
  </si>
  <si>
    <t>Garden Ripcod</t>
  </si>
  <si>
    <t>Coragen</t>
  </si>
  <si>
    <t>Tuta trap</t>
  </si>
  <si>
    <t>unit</t>
  </si>
  <si>
    <t>Calmabon</t>
  </si>
  <si>
    <t>Dipel</t>
  </si>
  <si>
    <t xml:space="preserve">Oxadate (nematicide) </t>
  </si>
  <si>
    <t>Galigan 500 SC (onion and cabbage)</t>
  </si>
  <si>
    <t>Linagan (carrots and potatoes)</t>
  </si>
  <si>
    <t>Basagran (legumes, potatoes, peppers)</t>
  </si>
  <si>
    <t>Benetron (legumes)</t>
  </si>
  <si>
    <t>Goltix (beetroot)</t>
  </si>
  <si>
    <t>Hornet (legumes)</t>
  </si>
  <si>
    <t>Fruitfly trap</t>
  </si>
  <si>
    <t> Baby Corn PAC 271</t>
  </si>
  <si>
    <t>SC637</t>
  </si>
  <si>
    <t>SC719</t>
  </si>
  <si>
    <t>SC727</t>
  </si>
  <si>
    <t>Lake 601</t>
  </si>
  <si>
    <t>Superphosphate</t>
  </si>
  <si>
    <t>Butternut Pluto</t>
  </si>
  <si>
    <t>Metolachlor (Legumes)</t>
  </si>
  <si>
    <t>Alachlor (legumes)</t>
  </si>
  <si>
    <t>Green Pepper Delisha</t>
  </si>
  <si>
    <t>Cassava cuttings</t>
  </si>
  <si>
    <t>Bags</t>
  </si>
  <si>
    <t>Sugar Beans (Pan 148)</t>
  </si>
  <si>
    <t>Jugo Beans</t>
  </si>
  <si>
    <t>Cowpeas</t>
  </si>
  <si>
    <t>Ground nuts</t>
  </si>
  <si>
    <t>Sunflower</t>
  </si>
  <si>
    <t>Cotton</t>
  </si>
  <si>
    <t>Taro</t>
  </si>
  <si>
    <t>Soy Beans</t>
  </si>
  <si>
    <t>Sorghum</t>
  </si>
  <si>
    <t>Green Beans Star 2054</t>
  </si>
  <si>
    <t>Green cabbage Seedlings (Baby)</t>
  </si>
  <si>
    <t>Red cabbage Seedlings (Baby)</t>
  </si>
  <si>
    <t>Cauliflower Seedlings</t>
  </si>
  <si>
    <t>Broccoli</t>
  </si>
  <si>
    <t>There are no minimum quantities provided by agrodealers for some inputs, hence the farmers should purchase the available minimum quantities</t>
  </si>
  <si>
    <t>Galigan 50c</t>
  </si>
  <si>
    <t>Dithane</t>
  </si>
  <si>
    <t>Fertilizer - 2:3:2 (37)</t>
  </si>
  <si>
    <t>Tuta Traps</t>
  </si>
  <si>
    <t>Kit</t>
  </si>
  <si>
    <t>Amister top</t>
  </si>
  <si>
    <t>Benomyl</t>
  </si>
  <si>
    <t>Roll</t>
  </si>
  <si>
    <t xml:space="preserve">Agromectin </t>
  </si>
  <si>
    <t>Herbicides</t>
  </si>
  <si>
    <t>Linagan</t>
  </si>
  <si>
    <t>Watermelon</t>
  </si>
  <si>
    <t>Fruit</t>
  </si>
  <si>
    <t>Gap filling Seedlings</t>
  </si>
  <si>
    <t xml:space="preserve">Watermelon </t>
  </si>
  <si>
    <t>1000seeds</t>
  </si>
  <si>
    <t>2.5M</t>
  </si>
  <si>
    <t>Tomatoes MFH</t>
  </si>
  <si>
    <t>Tomato CPS (gem)</t>
  </si>
  <si>
    <t>Chili</t>
  </si>
  <si>
    <t>Red Cabbage Red sky</t>
  </si>
  <si>
    <t>Green Cabbage Sir</t>
  </si>
  <si>
    <t>Cauliflower Ardent</t>
  </si>
  <si>
    <t>Brocolli Pentanon</t>
  </si>
  <si>
    <t>Baby corn Thai gold</t>
  </si>
  <si>
    <t>80M</t>
  </si>
  <si>
    <t>Sweet Corn Assegai</t>
  </si>
  <si>
    <t>Baby marrow Respect</t>
  </si>
  <si>
    <t>100 000 seeds</t>
  </si>
  <si>
    <t>Sugar beans (Pan 9292)</t>
  </si>
  <si>
    <t>Sugar beans kranskorp</t>
  </si>
  <si>
    <t>CAP 2000</t>
  </si>
  <si>
    <t>10 000 seeds</t>
  </si>
  <si>
    <t>50 000 seeds</t>
  </si>
  <si>
    <t>SC 555</t>
  </si>
  <si>
    <t>Buuternut Quantum</t>
  </si>
  <si>
    <t>10000 seeds</t>
  </si>
  <si>
    <t>Carrots Major</t>
  </si>
  <si>
    <t>500 000 seeds</t>
  </si>
  <si>
    <t>Lettuce Silvana seeds</t>
  </si>
  <si>
    <t>7500 seeds</t>
  </si>
  <si>
    <t>Lettuce Vera seeds</t>
  </si>
  <si>
    <t>Lettuce Eish</t>
  </si>
  <si>
    <t>50g</t>
  </si>
  <si>
    <t>Red onion Red Creole</t>
  </si>
  <si>
    <t>10g</t>
  </si>
  <si>
    <t>Fury</t>
  </si>
  <si>
    <t>4:3:4 (40) fertilizer</t>
  </si>
  <si>
    <t>Growing Medium Hygrotech</t>
  </si>
  <si>
    <t>Mycoguard</t>
  </si>
  <si>
    <t>Kickback</t>
  </si>
  <si>
    <t>Insecticides</t>
  </si>
  <si>
    <t>Oscar</t>
  </si>
  <si>
    <t>Bladex</t>
  </si>
  <si>
    <t>Ortiva</t>
  </si>
  <si>
    <t xml:space="preserve">Actara </t>
  </si>
  <si>
    <t xml:space="preserve">Agromectin  </t>
  </si>
  <si>
    <t xml:space="preserve">Chlorpyrifos  </t>
  </si>
  <si>
    <t xml:space="preserve">Cruiser  </t>
  </si>
  <si>
    <t>Cypermethrin  (Avi)</t>
  </si>
  <si>
    <t xml:space="preserve">Decis forte  </t>
  </si>
  <si>
    <t>1KG</t>
  </si>
  <si>
    <t xml:space="preserve">Stalk borer granules </t>
  </si>
  <si>
    <t xml:space="preserve">Malathion   </t>
  </si>
  <si>
    <t>Savage</t>
  </si>
  <si>
    <t xml:space="preserve">Addition </t>
  </si>
  <si>
    <t xml:space="preserve">Aviguard </t>
  </si>
  <si>
    <t xml:space="preserve">GF 120   </t>
  </si>
  <si>
    <t xml:space="preserve">Fastac  </t>
  </si>
  <si>
    <t xml:space="preserve">Steward </t>
  </si>
  <si>
    <t>Glyphosate</t>
  </si>
  <si>
    <t>Brigadier</t>
  </si>
  <si>
    <t xml:space="preserve">Nu-Flim  </t>
  </si>
  <si>
    <t>Mancolax</t>
  </si>
  <si>
    <t>Stickers</t>
  </si>
  <si>
    <t>Addition</t>
  </si>
  <si>
    <t>Malathion</t>
  </si>
  <si>
    <t>Dithane M45 (Mancozeb)</t>
  </si>
  <si>
    <t>Lime (costing E95) should be applied in accodance with soil test results once in 3 - 5 years</t>
  </si>
  <si>
    <t>Price per crate (20kg) was set at the minimum of E105 which makes a ton to cost E5100.00</t>
  </si>
  <si>
    <t>Trellising poles can be used up to three years</t>
  </si>
  <si>
    <t>Onion Hoshi</t>
  </si>
  <si>
    <t>25M</t>
  </si>
  <si>
    <t>MAP</t>
  </si>
  <si>
    <t>LAN- Do split application of three bags/application</t>
  </si>
  <si>
    <t>Karate</t>
  </si>
  <si>
    <t>50M</t>
  </si>
  <si>
    <t>5:1:5 (45)</t>
  </si>
  <si>
    <t>40kg</t>
  </si>
  <si>
    <t>Manure</t>
  </si>
  <si>
    <t>Fenthion</t>
  </si>
  <si>
    <t>Dithane (Mancozeb)</t>
  </si>
  <si>
    <t>Yield received is dependant on seed variety used</t>
  </si>
  <si>
    <t>Chilli</t>
  </si>
  <si>
    <t>5% of seedlings shall fail to take off thus replacement of same shall be done</t>
  </si>
  <si>
    <t>Garden ripcod</t>
  </si>
  <si>
    <t>Unsalable cabbages shall be 15% of total planted of the total planted</t>
  </si>
  <si>
    <t>Curatorr</t>
  </si>
  <si>
    <t>Kick back</t>
  </si>
  <si>
    <t>Clove</t>
  </si>
  <si>
    <t>Insesticides</t>
  </si>
  <si>
    <t>Fruitfly Trap</t>
  </si>
  <si>
    <t>Set</t>
  </si>
  <si>
    <t>Irrigation power</t>
  </si>
  <si>
    <t>E/unit</t>
  </si>
  <si>
    <t>Lime application</t>
  </si>
  <si>
    <t>Tomatoes can produce upto 60 tons/ha under good management practices.</t>
  </si>
  <si>
    <t>Onion can produce upto 90 tons/ha under good management practices.</t>
  </si>
  <si>
    <t>Manure application</t>
  </si>
  <si>
    <t xml:space="preserve">Prophenofos </t>
  </si>
  <si>
    <t>5Kg</t>
  </si>
  <si>
    <t>2Kg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</si>
</sst>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0;[Red]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Times New Roman"/>
      <family val="1"/>
    </font>
    <font>
      <b/>
      <sz val="11"/>
      <color rgb="FFFA7D00"/>
      <name val="Times New Roman"/>
      <family val="1"/>
    </font>
    <font>
      <sz val="11"/>
      <color rgb="FFFF0000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2"/>
      <color rgb="FFFF0000"/>
      <name val="Times New Roman"/>
      <family val="1"/>
    </font>
    <font>
      <sz val="11"/>
      <color rgb="FFC00000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2" fillId="3" borderId="7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2" xfId="0" applyFont="1" applyBorder="1" applyAlignment="1">
      <alignment horizontal="justify" vertical="top"/>
    </xf>
    <xf numFmtId="0" fontId="0" fillId="0" borderId="4" xfId="0" applyBorder="1" applyAlignment="1">
      <alignment vertical="top"/>
    </xf>
    <xf numFmtId="164" fontId="0" fillId="0" borderId="0" xfId="1" applyFont="1"/>
    <xf numFmtId="164" fontId="3" fillId="0" borderId="2" xfId="1" applyFont="1" applyBorder="1" applyAlignment="1">
      <alignment horizontal="justify" vertical="top"/>
    </xf>
    <xf numFmtId="0" fontId="4" fillId="0" borderId="1" xfId="0" applyFont="1" applyBorder="1" applyAlignment="1">
      <alignment horizontal="justify" vertical="top"/>
    </xf>
    <xf numFmtId="0" fontId="5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4" fillId="0" borderId="4" xfId="0" applyFont="1" applyBorder="1" applyAlignment="1">
      <alignment horizontal="center" vertical="top"/>
    </xf>
    <xf numFmtId="0" fontId="6" fillId="0" borderId="0" xfId="0" applyFont="1"/>
    <xf numFmtId="0" fontId="5" fillId="0" borderId="3" xfId="0" applyFont="1" applyBorder="1" applyAlignment="1">
      <alignment vertical="top"/>
    </xf>
    <xf numFmtId="0" fontId="4" fillId="0" borderId="0" xfId="0" applyFont="1"/>
    <xf numFmtId="164" fontId="4" fillId="0" borderId="0" xfId="1" applyFont="1"/>
    <xf numFmtId="164" fontId="4" fillId="0" borderId="4" xfId="1" applyFont="1" applyBorder="1" applyAlignment="1">
      <alignment horizontal="center" vertical="top"/>
    </xf>
    <xf numFmtId="164" fontId="0" fillId="0" borderId="4" xfId="1" applyFont="1" applyBorder="1" applyAlignment="1">
      <alignment vertical="top"/>
    </xf>
    <xf numFmtId="164" fontId="8" fillId="0" borderId="0" xfId="1" applyFont="1"/>
    <xf numFmtId="164" fontId="6" fillId="0" borderId="0" xfId="1" applyFont="1"/>
    <xf numFmtId="0" fontId="4" fillId="0" borderId="5" xfId="0" applyFont="1" applyBorder="1" applyAlignment="1">
      <alignment horizontal="justify" vertical="top"/>
    </xf>
    <xf numFmtId="0" fontId="5" fillId="0" borderId="5" xfId="0" applyFont="1" applyBorder="1" applyAlignment="1">
      <alignment horizontal="justify" vertical="top"/>
    </xf>
    <xf numFmtId="164" fontId="5" fillId="0" borderId="5" xfId="1" applyFont="1" applyBorder="1" applyAlignment="1">
      <alignment horizontal="justify" vertical="top"/>
    </xf>
    <xf numFmtId="164" fontId="4" fillId="0" borderId="5" xfId="1" applyFont="1" applyBorder="1" applyAlignment="1">
      <alignment horizontal="justify" vertical="top"/>
    </xf>
    <xf numFmtId="164" fontId="5" fillId="0" borderId="5" xfId="1" applyFont="1" applyBorder="1" applyAlignment="1">
      <alignment vertical="top"/>
    </xf>
    <xf numFmtId="164" fontId="4" fillId="0" borderId="5" xfId="1" applyFont="1" applyFill="1" applyBorder="1" applyAlignment="1">
      <alignment horizontal="justify" vertical="top"/>
    </xf>
    <xf numFmtId="0" fontId="11" fillId="0" borderId="0" xfId="0" applyFont="1"/>
    <xf numFmtId="164" fontId="4" fillId="0" borderId="4" xfId="1" applyFont="1" applyFill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164" fontId="2" fillId="0" borderId="0" xfId="1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7" fillId="4" borderId="8" xfId="3" applyFont="1" applyFill="1" applyBorder="1" applyAlignment="1" applyProtection="1"/>
    <xf numFmtId="0" fontId="2" fillId="0" borderId="5" xfId="0" applyFont="1" applyBorder="1"/>
    <xf numFmtId="0" fontId="15" fillId="0" borderId="5" xfId="0" applyFont="1" applyBorder="1"/>
    <xf numFmtId="0" fontId="2" fillId="0" borderId="8" xfId="0" applyFont="1" applyBorder="1"/>
    <xf numFmtId="10" fontId="2" fillId="0" borderId="8" xfId="0" applyNumberFormat="1" applyFont="1" applyBorder="1"/>
    <xf numFmtId="0" fontId="18" fillId="3" borderId="9" xfId="2" applyFont="1" applyBorder="1"/>
    <xf numFmtId="0" fontId="14" fillId="0" borderId="5" xfId="0" applyFont="1" applyBorder="1"/>
    <xf numFmtId="166" fontId="2" fillId="0" borderId="8" xfId="0" applyNumberFormat="1" applyFont="1" applyBorder="1"/>
    <xf numFmtId="0" fontId="2" fillId="4" borderId="8" xfId="0" applyFont="1" applyFill="1" applyBorder="1"/>
    <xf numFmtId="0" fontId="2" fillId="0" borderId="5" xfId="0" applyFont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/>
    <xf numFmtId="0" fontId="14" fillId="0" borderId="5" xfId="0" applyFont="1" applyBorder="1" applyAlignment="1">
      <alignment horizontal="center" wrapText="1"/>
    </xf>
    <xf numFmtId="0" fontId="15" fillId="0" borderId="8" xfId="0" applyFont="1" applyBorder="1" applyAlignment="1">
      <alignment horizontal="right" vertical="top" wrapText="1"/>
    </xf>
    <xf numFmtId="0" fontId="15" fillId="0" borderId="5" xfId="0" applyFont="1" applyBorder="1" applyAlignment="1">
      <alignment vertical="top"/>
    </xf>
    <xf numFmtId="0" fontId="3" fillId="0" borderId="5" xfId="0" applyFont="1" applyBorder="1"/>
    <xf numFmtId="164" fontId="2" fillId="2" borderId="0" xfId="1" applyFont="1" applyFill="1"/>
    <xf numFmtId="0" fontId="16" fillId="0" borderId="5" xfId="0" applyFont="1" applyBorder="1"/>
    <xf numFmtId="164" fontId="16" fillId="0" borderId="5" xfId="1" applyFont="1" applyBorder="1"/>
    <xf numFmtId="164" fontId="2" fillId="0" borderId="5" xfId="1" applyFont="1" applyFill="1" applyBorder="1" applyAlignment="1">
      <alignment horizontal="center" wrapText="1"/>
    </xf>
    <xf numFmtId="164" fontId="2" fillId="0" borderId="5" xfId="1" applyFont="1" applyBorder="1" applyAlignment="1">
      <alignment horizontal="center"/>
    </xf>
    <xf numFmtId="164" fontId="2" fillId="4" borderId="5" xfId="1" applyFont="1" applyFill="1" applyBorder="1" applyAlignment="1">
      <alignment horizontal="center"/>
    </xf>
    <xf numFmtId="0" fontId="2" fillId="2" borderId="0" xfId="0" applyFont="1" applyFill="1"/>
    <xf numFmtId="0" fontId="19" fillId="0" borderId="0" xfId="0" applyFont="1"/>
    <xf numFmtId="9" fontId="0" fillId="0" borderId="0" xfId="0" applyNumberFormat="1"/>
    <xf numFmtId="164" fontId="5" fillId="0" borderId="5" xfId="1" applyFont="1" applyFill="1" applyBorder="1" applyAlignment="1">
      <alignment horizontal="justify" vertical="top"/>
    </xf>
    <xf numFmtId="0" fontId="5" fillId="0" borderId="0" xfId="0" applyFont="1"/>
    <xf numFmtId="9" fontId="5" fillId="0" borderId="0" xfId="1" applyNumberFormat="1" applyFont="1"/>
    <xf numFmtId="0" fontId="4" fillId="0" borderId="0" xfId="0" applyFont="1" applyAlignment="1">
      <alignment horizontal="right"/>
    </xf>
    <xf numFmtId="9" fontId="5" fillId="0" borderId="5" xfId="4" applyFont="1" applyBorder="1" applyAlignment="1">
      <alignment horizontal="right" vertical="top"/>
    </xf>
    <xf numFmtId="0" fontId="4" fillId="4" borderId="3" xfId="0" applyFont="1" applyFill="1" applyBorder="1" applyAlignment="1">
      <alignment horizontal="justify" vertical="top"/>
    </xf>
    <xf numFmtId="0" fontId="4" fillId="4" borderId="4" xfId="0" applyFont="1" applyFill="1" applyBorder="1" applyAlignment="1">
      <alignment horizontal="center" vertical="top"/>
    </xf>
    <xf numFmtId="164" fontId="4" fillId="4" borderId="4" xfId="1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0" fontId="5" fillId="4" borderId="3" xfId="0" applyFont="1" applyFill="1" applyBorder="1" applyAlignment="1">
      <alignment horizontal="justify" vertical="top"/>
    </xf>
    <xf numFmtId="0" fontId="0" fillId="4" borderId="4" xfId="0" applyFill="1" applyBorder="1" applyAlignment="1">
      <alignment vertical="top"/>
    </xf>
    <xf numFmtId="164" fontId="0" fillId="4" borderId="4" xfId="1" applyFont="1" applyFill="1" applyBorder="1" applyAlignment="1">
      <alignment vertical="top"/>
    </xf>
    <xf numFmtId="0" fontId="5" fillId="4" borderId="4" xfId="0" applyFont="1" applyFill="1" applyBorder="1" applyAlignment="1">
      <alignment horizontal="center" vertical="top"/>
    </xf>
    <xf numFmtId="164" fontId="5" fillId="4" borderId="4" xfId="1" applyFont="1" applyFill="1" applyBorder="1" applyAlignment="1">
      <alignment horizontal="center" vertical="top"/>
    </xf>
    <xf numFmtId="164" fontId="5" fillId="0" borderId="4" xfId="1" applyFont="1" applyBorder="1" applyAlignment="1">
      <alignment horizontal="right" vertical="top"/>
    </xf>
    <xf numFmtId="9" fontId="5" fillId="0" borderId="4" xfId="4" applyFont="1" applyBorder="1" applyAlignment="1">
      <alignment horizontal="right" vertical="top"/>
    </xf>
    <xf numFmtId="164" fontId="3" fillId="0" borderId="4" xfId="1" applyFont="1" applyBorder="1" applyAlignment="1">
      <alignment horizontal="right" vertical="top"/>
    </xf>
    <xf numFmtId="164" fontId="2" fillId="0" borderId="4" xfId="1" applyFont="1" applyBorder="1" applyAlignment="1">
      <alignment vertical="top"/>
    </xf>
    <xf numFmtId="0" fontId="0" fillId="4" borderId="0" xfId="0" applyFill="1"/>
    <xf numFmtId="0" fontId="5" fillId="0" borderId="2" xfId="0" applyFont="1" applyBorder="1" applyAlignment="1">
      <alignment horizontal="justify" vertical="top"/>
    </xf>
    <xf numFmtId="164" fontId="5" fillId="0" borderId="2" xfId="1" applyFont="1" applyFill="1" applyBorder="1" applyAlignment="1">
      <alignment horizontal="justify" vertical="top"/>
    </xf>
    <xf numFmtId="0" fontId="4" fillId="0" borderId="4" xfId="0" applyFont="1" applyBorder="1" applyAlignment="1">
      <alignment horizontal="justify" vertical="top"/>
    </xf>
    <xf numFmtId="164" fontId="4" fillId="0" borderId="4" xfId="1" applyFont="1" applyFill="1" applyBorder="1" applyAlignment="1">
      <alignment horizontal="justify" vertical="top"/>
    </xf>
    <xf numFmtId="0" fontId="5" fillId="0" borderId="4" xfId="0" applyFont="1" applyBorder="1" applyAlignment="1">
      <alignment horizontal="justify" vertical="top"/>
    </xf>
    <xf numFmtId="164" fontId="5" fillId="0" borderId="4" xfId="1" applyFont="1" applyFill="1" applyBorder="1" applyAlignment="1">
      <alignment horizontal="justify" vertical="top"/>
    </xf>
    <xf numFmtId="164" fontId="4" fillId="0" borderId="4" xfId="1" applyFont="1" applyFill="1" applyBorder="1" applyAlignment="1">
      <alignment vertical="top"/>
    </xf>
    <xf numFmtId="0" fontId="4" fillId="0" borderId="4" xfId="0" applyFont="1" applyBorder="1" applyAlignment="1">
      <alignment vertical="top"/>
    </xf>
    <xf numFmtId="164" fontId="5" fillId="0" borderId="4" xfId="1" applyFont="1" applyFill="1" applyBorder="1" applyAlignment="1">
      <alignment horizontal="center" vertical="top"/>
    </xf>
    <xf numFmtId="164" fontId="4" fillId="0" borderId="0" xfId="1" applyFont="1" applyFill="1"/>
    <xf numFmtId="164" fontId="4" fillId="0" borderId="1" xfId="1" applyFont="1" applyFill="1" applyBorder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164" fontId="4" fillId="0" borderId="1" xfId="1" applyFont="1" applyFill="1" applyBorder="1" applyAlignment="1">
      <alignment horizontal="center" vertical="top"/>
    </xf>
    <xf numFmtId="43" fontId="0" fillId="0" borderId="0" xfId="0" applyNumberFormat="1"/>
    <xf numFmtId="9" fontId="5" fillId="0" borderId="0" xfId="0" applyNumberFormat="1" applyFont="1"/>
    <xf numFmtId="0" fontId="5" fillId="0" borderId="4" xfId="0" applyFont="1" applyBorder="1" applyAlignment="1">
      <alignment horizontal="center" vertical="top"/>
    </xf>
    <xf numFmtId="164" fontId="0" fillId="0" borderId="0" xfId="1" applyFont="1" applyFill="1"/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164" fontId="4" fillId="0" borderId="1" xfId="1" applyFont="1" applyBorder="1" applyAlignment="1">
      <alignment horizontal="justify" vertical="top"/>
    </xf>
    <xf numFmtId="0" fontId="4" fillId="0" borderId="4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164" fontId="5" fillId="0" borderId="4" xfId="1" applyFont="1" applyFill="1" applyBorder="1" applyAlignment="1">
      <alignment horizontal="right" vertical="top"/>
    </xf>
    <xf numFmtId="9" fontId="5" fillId="0" borderId="4" xfId="4" applyFont="1" applyFill="1" applyBorder="1" applyAlignment="1">
      <alignment horizontal="right" vertical="top"/>
    </xf>
    <xf numFmtId="2" fontId="0" fillId="0" borderId="0" xfId="0" applyNumberFormat="1"/>
    <xf numFmtId="0" fontId="4" fillId="0" borderId="5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5" fillId="0" borderId="1" xfId="1" applyFont="1" applyFill="1" applyBorder="1" applyAlignment="1">
      <alignment horizontal="justify" vertical="top"/>
    </xf>
    <xf numFmtId="164" fontId="5" fillId="0" borderId="1" xfId="1" applyFont="1" applyBorder="1" applyAlignment="1">
      <alignment horizontal="justify" vertical="top"/>
    </xf>
    <xf numFmtId="9" fontId="5" fillId="0" borderId="1" xfId="4" applyFont="1" applyBorder="1" applyAlignment="1">
      <alignment horizontal="right" vertical="top"/>
    </xf>
    <xf numFmtId="164" fontId="5" fillId="0" borderId="10" xfId="1" applyFont="1" applyFill="1" applyBorder="1" applyAlignment="1">
      <alignment horizontal="justify" vertical="top"/>
    </xf>
    <xf numFmtId="0" fontId="20" fillId="0" borderId="5" xfId="0" applyFont="1" applyBorder="1" applyAlignment="1">
      <alignment horizontal="center" vertical="top"/>
    </xf>
    <xf numFmtId="0" fontId="5" fillId="0" borderId="12" xfId="0" applyFont="1" applyBorder="1" applyAlignment="1">
      <alignment horizontal="justify" vertical="top"/>
    </xf>
    <xf numFmtId="0" fontId="4" fillId="0" borderId="12" xfId="0" applyFont="1" applyBorder="1" applyAlignment="1">
      <alignment horizontal="justify" vertical="top"/>
    </xf>
    <xf numFmtId="164" fontId="4" fillId="0" borderId="12" xfId="1" applyFont="1" applyBorder="1" applyAlignment="1">
      <alignment horizontal="justify" vertical="top"/>
    </xf>
    <xf numFmtId="9" fontId="5" fillId="0" borderId="12" xfId="4" applyFont="1" applyBorder="1" applyAlignment="1">
      <alignment horizontal="right" vertical="top"/>
    </xf>
    <xf numFmtId="164" fontId="5" fillId="0" borderId="0" xfId="1" applyFont="1" applyFill="1" applyBorder="1" applyAlignment="1">
      <alignment horizontal="justify" vertical="top"/>
    </xf>
    <xf numFmtId="0" fontId="20" fillId="0" borderId="5" xfId="0" applyFont="1" applyBorder="1" applyAlignment="1">
      <alignment horizontal="right" vertical="top"/>
    </xf>
    <xf numFmtId="0" fontId="4" fillId="4" borderId="5" xfId="0" applyFont="1" applyFill="1" applyBorder="1" applyAlignment="1">
      <alignment vertical="top"/>
    </xf>
    <xf numFmtId="0" fontId="20" fillId="4" borderId="5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justify" vertical="top"/>
    </xf>
    <xf numFmtId="0" fontId="20" fillId="0" borderId="3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top"/>
    </xf>
    <xf numFmtId="164" fontId="6" fillId="0" borderId="0" xfId="1" applyFont="1" applyBorder="1"/>
    <xf numFmtId="165" fontId="0" fillId="0" borderId="0" xfId="1" applyNumberFormat="1" applyFont="1" applyBorder="1"/>
    <xf numFmtId="164" fontId="0" fillId="0" borderId="0" xfId="1" applyFont="1" applyBorder="1"/>
    <xf numFmtId="164" fontId="4" fillId="4" borderId="5" xfId="1" applyFont="1" applyFill="1" applyBorder="1" applyAlignment="1">
      <alignment horizontal="justify" vertical="top"/>
    </xf>
    <xf numFmtId="0" fontId="3" fillId="0" borderId="5" xfId="0" applyFont="1" applyBorder="1" applyAlignment="1">
      <alignment horizontal="justify" vertical="top"/>
    </xf>
    <xf numFmtId="165" fontId="3" fillId="0" borderId="5" xfId="1" applyNumberFormat="1" applyFont="1" applyBorder="1" applyAlignment="1">
      <alignment horizontal="justify" vertical="top"/>
    </xf>
    <xf numFmtId="164" fontId="3" fillId="0" borderId="5" xfId="1" applyFont="1" applyBorder="1" applyAlignment="1">
      <alignment horizontal="justify" vertical="top"/>
    </xf>
    <xf numFmtId="0" fontId="3" fillId="4" borderId="5" xfId="0" applyFont="1" applyFill="1" applyBorder="1"/>
    <xf numFmtId="165" fontId="2" fillId="4" borderId="5" xfId="1" applyNumberFormat="1" applyFont="1" applyFill="1" applyBorder="1" applyAlignment="1">
      <alignment horizontal="right"/>
    </xf>
    <xf numFmtId="164" fontId="2" fillId="4" borderId="5" xfId="1" applyFont="1" applyFill="1" applyBorder="1" applyAlignment="1">
      <alignment horizontal="right"/>
    </xf>
    <xf numFmtId="165" fontId="2" fillId="0" borderId="5" xfId="1" applyNumberFormat="1" applyFont="1" applyBorder="1"/>
    <xf numFmtId="164" fontId="2" fillId="0" borderId="5" xfId="1" applyFont="1" applyBorder="1"/>
    <xf numFmtId="165" fontId="3" fillId="0" borderId="5" xfId="1" applyNumberFormat="1" applyFont="1" applyBorder="1" applyAlignment="1">
      <alignment horizontal="center"/>
    </xf>
    <xf numFmtId="164" fontId="3" fillId="0" borderId="5" xfId="1" applyFont="1" applyBorder="1" applyAlignment="1">
      <alignment horizontal="center"/>
    </xf>
    <xf numFmtId="165" fontId="2" fillId="0" borderId="5" xfId="1" applyNumberFormat="1" applyFont="1" applyBorder="1" applyAlignment="1">
      <alignment horizontal="right"/>
    </xf>
    <xf numFmtId="164" fontId="3" fillId="0" borderId="5" xfId="1" applyFont="1" applyBorder="1" applyAlignment="1">
      <alignment horizontal="right"/>
    </xf>
    <xf numFmtId="9" fontId="3" fillId="0" borderId="5" xfId="4" applyFont="1" applyBorder="1" applyAlignment="1">
      <alignment horizontal="right"/>
    </xf>
    <xf numFmtId="164" fontId="4" fillId="0" borderId="5" xfId="1" applyFont="1" applyBorder="1" applyAlignment="1">
      <alignment horizontal="center" vertical="top"/>
    </xf>
    <xf numFmtId="164" fontId="4" fillId="0" borderId="5" xfId="1" applyFont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164" fontId="5" fillId="0" borderId="5" xfId="1" applyFont="1" applyBorder="1" applyAlignment="1">
      <alignment horizontal="center" vertical="top"/>
    </xf>
    <xf numFmtId="164" fontId="4" fillId="0" borderId="5" xfId="1" applyFont="1" applyFill="1" applyBorder="1" applyAlignment="1">
      <alignment horizontal="center" vertical="top"/>
    </xf>
    <xf numFmtId="0" fontId="20" fillId="0" borderId="5" xfId="0" applyFont="1" applyBorder="1" applyAlignment="1">
      <alignment horizontal="right"/>
    </xf>
    <xf numFmtId="0" fontId="4" fillId="0" borderId="5" xfId="0" applyFont="1" applyBorder="1"/>
    <xf numFmtId="164" fontId="4" fillId="0" borderId="5" xfId="1" applyFont="1" applyBorder="1"/>
    <xf numFmtId="0" fontId="5" fillId="0" borderId="5" xfId="0" applyFont="1" applyBorder="1" applyAlignment="1">
      <alignment horizontal="left" vertical="top"/>
    </xf>
    <xf numFmtId="164" fontId="3" fillId="0" borderId="5" xfId="1" applyFont="1" applyFill="1" applyBorder="1" applyAlignment="1">
      <alignment horizontal="justify" vertical="top"/>
    </xf>
    <xf numFmtId="0" fontId="5" fillId="0" borderId="5" xfId="0" applyFont="1" applyBorder="1" applyAlignment="1">
      <alignment vertical="top"/>
    </xf>
    <xf numFmtId="164" fontId="5" fillId="0" borderId="5" xfId="1" applyFont="1" applyFill="1" applyBorder="1" applyAlignment="1">
      <alignment horizontal="right" vertical="top"/>
    </xf>
    <xf numFmtId="9" fontId="5" fillId="0" borderId="5" xfId="4" applyFont="1" applyFill="1" applyBorder="1" applyAlignment="1">
      <alignment horizontal="right" vertical="top"/>
    </xf>
    <xf numFmtId="0" fontId="21" fillId="0" borderId="5" xfId="0" applyFont="1" applyBorder="1" applyAlignment="1">
      <alignment horizontal="right"/>
    </xf>
    <xf numFmtId="0" fontId="21" fillId="0" borderId="5" xfId="0" applyFont="1" applyBorder="1"/>
    <xf numFmtId="0" fontId="4" fillId="0" borderId="0" xfId="0" applyFont="1" applyAlignment="1">
      <alignment horizontal="right" vertical="top"/>
    </xf>
    <xf numFmtId="164" fontId="4" fillId="0" borderId="0" xfId="1" applyFont="1" applyBorder="1" applyAlignment="1">
      <alignment horizontal="justify" vertical="top"/>
    </xf>
    <xf numFmtId="0" fontId="20" fillId="0" borderId="0" xfId="0" applyFont="1" applyAlignment="1">
      <alignment horizontal="right" vertical="top"/>
    </xf>
    <xf numFmtId="0" fontId="22" fillId="0" borderId="5" xfId="0" applyFont="1" applyBorder="1"/>
    <xf numFmtId="164" fontId="22" fillId="0" borderId="5" xfId="1" applyFont="1" applyFill="1" applyBorder="1" applyAlignment="1">
      <alignment horizontal="center" wrapText="1"/>
    </xf>
    <xf numFmtId="164" fontId="23" fillId="0" borderId="5" xfId="1" applyFont="1" applyFill="1" applyBorder="1" applyAlignment="1">
      <alignment horizontal="center" wrapText="1"/>
    </xf>
    <xf numFmtId="164" fontId="23" fillId="0" borderId="0" xfId="1" applyFont="1"/>
    <xf numFmtId="164" fontId="23" fillId="0" borderId="5" xfId="1" applyFont="1" applyFill="1" applyBorder="1" applyAlignment="1">
      <alignment horizontal="center"/>
    </xf>
    <xf numFmtId="164" fontId="22" fillId="0" borderId="0" xfId="1" applyFont="1"/>
    <xf numFmtId="164" fontId="24" fillId="0" borderId="5" xfId="1" applyFont="1" applyFill="1" applyBorder="1" applyAlignment="1">
      <alignment horizontal="center" wrapText="1"/>
    </xf>
    <xf numFmtId="0" fontId="25" fillId="0" borderId="0" xfId="0" applyFont="1"/>
    <xf numFmtId="0" fontId="23" fillId="0" borderId="5" xfId="0" applyFont="1" applyBorder="1"/>
    <xf numFmtId="0" fontId="23" fillId="0" borderId="8" xfId="0" applyFont="1" applyBorder="1"/>
    <xf numFmtId="164" fontId="23" fillId="4" borderId="5" xfId="1" applyFont="1" applyFill="1" applyBorder="1" applyAlignment="1">
      <alignment horizontal="center" wrapText="1"/>
    </xf>
    <xf numFmtId="164" fontId="23" fillId="4" borderId="5" xfId="1" applyFont="1" applyFill="1" applyBorder="1" applyAlignment="1">
      <alignment horizontal="center"/>
    </xf>
    <xf numFmtId="164" fontId="23" fillId="2" borderId="0" xfId="1" applyFont="1" applyFill="1"/>
    <xf numFmtId="43" fontId="4" fillId="0" borderId="5" xfId="1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0" fontId="4" fillId="0" borderId="18" xfId="0" applyFont="1" applyBorder="1" applyAlignment="1">
      <alignment horizontal="justify" vertical="top"/>
    </xf>
    <xf numFmtId="0" fontId="4" fillId="0" borderId="19" xfId="0" applyFont="1" applyBorder="1" applyAlignment="1">
      <alignment horizontal="center" vertical="top"/>
    </xf>
    <xf numFmtId="164" fontId="4" fillId="0" borderId="19" xfId="1" applyFont="1" applyFill="1" applyBorder="1" applyAlignment="1">
      <alignment horizontal="center" vertical="top"/>
    </xf>
    <xf numFmtId="0" fontId="20" fillId="0" borderId="5" xfId="0" applyFont="1" applyBorder="1" applyAlignment="1">
      <alignment horizontal="justify" vertical="top"/>
    </xf>
    <xf numFmtId="0" fontId="4" fillId="0" borderId="5" xfId="0" applyFont="1" applyBorder="1" applyAlignment="1">
      <alignment horizontal="right" vertical="top" indent="12"/>
    </xf>
    <xf numFmtId="0" fontId="4" fillId="0" borderId="21" xfId="0" applyFont="1" applyBorder="1" applyAlignment="1">
      <alignment horizontal="justify" vertical="top"/>
    </xf>
    <xf numFmtId="0" fontId="4" fillId="0" borderId="22" xfId="0" applyFont="1" applyBorder="1" applyAlignment="1">
      <alignment horizontal="justify" vertical="top"/>
    </xf>
    <xf numFmtId="0" fontId="4" fillId="0" borderId="23" xfId="0" applyFont="1" applyBorder="1" applyAlignment="1">
      <alignment horizontal="center" vertical="top"/>
    </xf>
    <xf numFmtId="164" fontId="4" fillId="0" borderId="23" xfId="1" applyFont="1" applyBorder="1" applyAlignment="1">
      <alignment horizontal="justify" vertical="top"/>
    </xf>
    <xf numFmtId="164" fontId="4" fillId="5" borderId="5" xfId="1" applyFont="1" applyFill="1" applyBorder="1" applyAlignment="1">
      <alignment horizontal="justify" vertical="top"/>
    </xf>
    <xf numFmtId="164" fontId="4" fillId="0" borderId="5" xfId="1" applyFont="1" applyFill="1" applyBorder="1" applyAlignment="1">
      <alignment vertical="top"/>
    </xf>
    <xf numFmtId="0" fontId="4" fillId="4" borderId="5" xfId="0" applyFont="1" applyFill="1" applyBorder="1" applyAlignment="1">
      <alignment horizontal="center" vertical="top"/>
    </xf>
    <xf numFmtId="164" fontId="0" fillId="0" borderId="0" xfId="0" applyNumberFormat="1"/>
    <xf numFmtId="0" fontId="4" fillId="5" borderId="5" xfId="0" applyFont="1" applyFill="1" applyBorder="1" applyAlignment="1">
      <alignment horizontal="center" vertical="top"/>
    </xf>
    <xf numFmtId="164" fontId="29" fillId="0" borderId="5" xfId="1" applyFont="1" applyFill="1" applyBorder="1" applyAlignment="1">
      <alignment horizontal="justify" vertical="top"/>
    </xf>
    <xf numFmtId="164" fontId="5" fillId="0" borderId="4" xfId="4" applyNumberFormat="1" applyFont="1" applyFill="1" applyBorder="1" applyAlignment="1">
      <alignment horizontal="right" vertical="top"/>
    </xf>
    <xf numFmtId="43" fontId="4" fillId="0" borderId="0" xfId="0" applyNumberFormat="1" applyFont="1"/>
    <xf numFmtId="164" fontId="2" fillId="0" borderId="8" xfId="0" applyNumberFormat="1" applyFont="1" applyBorder="1"/>
    <xf numFmtId="0" fontId="22" fillId="0" borderId="8" xfId="0" applyFont="1" applyBorder="1"/>
    <xf numFmtId="0" fontId="15" fillId="0" borderId="0" xfId="0" applyFont="1"/>
    <xf numFmtId="164" fontId="23" fillId="0" borderId="0" xfId="1" applyFont="1" applyFill="1" applyBorder="1" applyAlignment="1">
      <alignment horizontal="center" wrapText="1"/>
    </xf>
    <xf numFmtId="0" fontId="14" fillId="0" borderId="12" xfId="0" applyFont="1" applyBorder="1"/>
    <xf numFmtId="164" fontId="22" fillId="0" borderId="5" xfId="1" applyFont="1" applyBorder="1"/>
    <xf numFmtId="0" fontId="15" fillId="0" borderId="12" xfId="0" applyFont="1" applyBorder="1"/>
    <xf numFmtId="164" fontId="23" fillId="0" borderId="5" xfId="1" applyFont="1" applyBorder="1"/>
    <xf numFmtId="0" fontId="16" fillId="0" borderId="0" xfId="0" applyFont="1"/>
    <xf numFmtId="164" fontId="16" fillId="0" borderId="0" xfId="1" applyFont="1" applyBorder="1"/>
    <xf numFmtId="164" fontId="30" fillId="0" borderId="8" xfId="0" applyNumberFormat="1" applyFont="1" applyBorder="1" applyAlignment="1">
      <alignment horizontal="right" vertical="top" wrapText="1"/>
    </xf>
    <xf numFmtId="0" fontId="31" fillId="0" borderId="5" xfId="0" applyFont="1" applyBorder="1"/>
    <xf numFmtId="0" fontId="32" fillId="0" borderId="5" xfId="0" applyFont="1" applyBorder="1"/>
    <xf numFmtId="0" fontId="23" fillId="0" borderId="5" xfId="0" applyFont="1" applyBorder="1" applyAlignment="1">
      <alignment horizontal="left"/>
    </xf>
    <xf numFmtId="164" fontId="23" fillId="0" borderId="5" xfId="1" applyFont="1" applyBorder="1" applyAlignment="1">
      <alignment horizontal="center"/>
    </xf>
    <xf numFmtId="0" fontId="23" fillId="0" borderId="0" xfId="0" applyFont="1"/>
    <xf numFmtId="0" fontId="20" fillId="4" borderId="8" xfId="0" applyFont="1" applyFill="1" applyBorder="1" applyAlignment="1">
      <alignment horizontal="left" vertical="top"/>
    </xf>
    <xf numFmtId="0" fontId="5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23" fillId="0" borderId="12" xfId="0" applyFont="1" applyBorder="1"/>
    <xf numFmtId="164" fontId="4" fillId="4" borderId="5" xfId="1" applyFont="1" applyFill="1" applyBorder="1" applyAlignment="1">
      <alignment horizontal="center" vertical="top"/>
    </xf>
    <xf numFmtId="164" fontId="4" fillId="4" borderId="5" xfId="1" applyFont="1" applyFill="1" applyBorder="1" applyAlignment="1">
      <alignment vertical="top"/>
    </xf>
    <xf numFmtId="164" fontId="5" fillId="0" borderId="5" xfId="1" applyFont="1" applyBorder="1" applyAlignment="1">
      <alignment horizontal="center"/>
    </xf>
    <xf numFmtId="164" fontId="3" fillId="0" borderId="5" xfId="1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64" fontId="3" fillId="0" borderId="6" xfId="1" applyFont="1" applyBorder="1" applyAlignment="1">
      <alignment horizontal="center"/>
    </xf>
    <xf numFmtId="0" fontId="5" fillId="0" borderId="15" xfId="0" applyFont="1" applyBorder="1" applyAlignment="1">
      <alignment horizontal="left" vertical="top"/>
    </xf>
    <xf numFmtId="164" fontId="5" fillId="0" borderId="6" xfId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left" vertical="top"/>
    </xf>
    <xf numFmtId="164" fontId="4" fillId="4" borderId="5" xfId="1" applyFont="1" applyFill="1" applyBorder="1"/>
    <xf numFmtId="164" fontId="4" fillId="0" borderId="0" xfId="1" applyFont="1" applyFill="1" applyBorder="1" applyAlignment="1">
      <alignment horizontal="center" vertical="top"/>
    </xf>
    <xf numFmtId="164" fontId="4" fillId="4" borderId="0" xfId="1" applyFont="1" applyFill="1" applyBorder="1" applyAlignment="1">
      <alignment horizontal="justify" vertical="top"/>
    </xf>
    <xf numFmtId="164" fontId="4" fillId="4" borderId="1" xfId="1" applyFont="1" applyFill="1" applyBorder="1" applyAlignment="1">
      <alignment horizontal="justify" vertical="top"/>
    </xf>
    <xf numFmtId="164" fontId="4" fillId="4" borderId="1" xfId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justify" vertical="top"/>
    </xf>
    <xf numFmtId="164" fontId="4" fillId="4" borderId="19" xfId="1" applyFont="1" applyFill="1" applyBorder="1" applyAlignment="1">
      <alignment horizontal="center" vertical="top"/>
    </xf>
    <xf numFmtId="164" fontId="4" fillId="4" borderId="24" xfId="1" applyFont="1" applyFill="1" applyBorder="1" applyAlignment="1">
      <alignment horizontal="justify" vertical="top"/>
    </xf>
    <xf numFmtId="164" fontId="3" fillId="4" borderId="5" xfId="1" applyFont="1" applyFill="1" applyBorder="1" applyAlignment="1">
      <alignment horizontal="right"/>
    </xf>
    <xf numFmtId="164" fontId="5" fillId="4" borderId="5" xfId="1" applyFont="1" applyFill="1" applyBorder="1" applyAlignment="1">
      <alignment horizontal="right" vertical="top"/>
    </xf>
    <xf numFmtId="164" fontId="8" fillId="0" borderId="17" xfId="1" applyFont="1" applyBorder="1" applyAlignment="1">
      <alignment horizontal="center"/>
    </xf>
    <xf numFmtId="165" fontId="7" fillId="0" borderId="5" xfId="1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 vertical="top"/>
    </xf>
    <xf numFmtId="0" fontId="20" fillId="4" borderId="8" xfId="0" applyFont="1" applyFill="1" applyBorder="1" applyAlignment="1">
      <alignment horizontal="left" vertical="top"/>
    </xf>
    <xf numFmtId="0" fontId="20" fillId="4" borderId="13" xfId="0" applyFont="1" applyFill="1" applyBorder="1" applyAlignment="1">
      <alignment horizontal="left" vertical="top"/>
    </xf>
    <xf numFmtId="0" fontId="20" fillId="4" borderId="14" xfId="0" applyFont="1" applyFill="1" applyBorder="1" applyAlignment="1">
      <alignment horizontal="left" vertical="top"/>
    </xf>
    <xf numFmtId="164" fontId="3" fillId="0" borderId="6" xfId="1" applyFont="1" applyBorder="1" applyAlignment="1">
      <alignment horizontal="center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164" fontId="5" fillId="4" borderId="5" xfId="1" applyFont="1" applyFill="1" applyBorder="1" applyAlignment="1">
      <alignment horizontal="justify" vertical="top"/>
    </xf>
    <xf numFmtId="0" fontId="5" fillId="4" borderId="11" xfId="0" applyFont="1" applyFill="1" applyBorder="1" applyAlignment="1">
      <alignment horizontal="justify" vertical="top"/>
    </xf>
    <xf numFmtId="0" fontId="4" fillId="4" borderId="11" xfId="0" applyFont="1" applyFill="1" applyBorder="1" applyAlignment="1">
      <alignment horizontal="justify" vertical="top"/>
    </xf>
    <xf numFmtId="164" fontId="4" fillId="4" borderId="11" xfId="1" applyFont="1" applyFill="1" applyBorder="1" applyAlignment="1">
      <alignment horizontal="justify" vertical="top"/>
    </xf>
    <xf numFmtId="164" fontId="5" fillId="4" borderId="11" xfId="1" applyFont="1" applyFill="1" applyBorder="1" applyAlignment="1">
      <alignment horizontal="justify" vertical="top"/>
    </xf>
    <xf numFmtId="0" fontId="5" fillId="4" borderId="5" xfId="0" applyFont="1" applyFill="1" applyBorder="1" applyAlignment="1">
      <alignment horizontal="justify" vertical="top"/>
    </xf>
  </cellXfs>
  <cellStyles count="5">
    <cellStyle name="Calculation" xfId="2" builtinId="22"/>
    <cellStyle name="Comma" xfId="1" builtinId="3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29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bentile\Desktop\Gross%20Margins%202024\2025_Convetional%20Vegetables.xlsx" TargetMode="External"/><Relationship Id="rId1" Type="http://schemas.openxmlformats.org/officeDocument/2006/relationships/externalLinkPath" Target="/Users/sebentile/Desktop/Gross%20Margins%202024/2025_Convetional%20Vege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em List 2024"/>
      <sheetName val="Averages"/>
      <sheetName val="Tomatoes"/>
      <sheetName val="Sheet1"/>
      <sheetName val="Beetroot"/>
      <sheetName val="Butternut"/>
      <sheetName val="Cabbage"/>
      <sheetName val="Carrot"/>
      <sheetName val="Green pepper"/>
      <sheetName val="Potatoes"/>
      <sheetName val=" Cayenne Pepper"/>
      <sheetName val="Onion"/>
      <sheetName val="Garlic"/>
      <sheetName val="Lettuce"/>
      <sheetName val="Spinach"/>
      <sheetName val="Green mealies"/>
      <sheetName val="Watermelon"/>
    </sheetNames>
    <sheetDataSet>
      <sheetData sheetId="0">
        <row r="2">
          <cell r="D2">
            <v>600</v>
          </cell>
        </row>
        <row r="3">
          <cell r="D3">
            <v>600</v>
          </cell>
        </row>
        <row r="4">
          <cell r="D4">
            <v>600</v>
          </cell>
        </row>
        <row r="7">
          <cell r="D7">
            <v>1000</v>
          </cell>
        </row>
        <row r="8">
          <cell r="D8">
            <v>550</v>
          </cell>
        </row>
        <row r="9">
          <cell r="D9">
            <v>550</v>
          </cell>
        </row>
        <row r="10">
          <cell r="D10">
            <v>85</v>
          </cell>
        </row>
        <row r="56">
          <cell r="D56">
            <v>570</v>
          </cell>
        </row>
        <row r="85">
          <cell r="D85">
            <v>1300</v>
          </cell>
        </row>
        <row r="125">
          <cell r="D125">
            <v>450</v>
          </cell>
        </row>
        <row r="139">
          <cell r="D139">
            <v>1200</v>
          </cell>
        </row>
        <row r="144">
          <cell r="D144">
            <v>745</v>
          </cell>
        </row>
        <row r="146">
          <cell r="B146" t="str">
            <v>5:1:5 (45) fertilizer</v>
          </cell>
          <cell r="D146">
            <v>650</v>
          </cell>
        </row>
        <row r="147">
          <cell r="D147">
            <v>570</v>
          </cell>
        </row>
        <row r="152">
          <cell r="D152">
            <v>95</v>
          </cell>
        </row>
        <row r="155">
          <cell r="D155">
            <v>650</v>
          </cell>
        </row>
        <row r="172">
          <cell r="D172">
            <v>560</v>
          </cell>
        </row>
        <row r="173">
          <cell r="D173">
            <v>20</v>
          </cell>
        </row>
        <row r="183">
          <cell r="D183">
            <v>470</v>
          </cell>
        </row>
        <row r="186">
          <cell r="D186">
            <v>340</v>
          </cell>
        </row>
        <row r="188">
          <cell r="D188">
            <v>875</v>
          </cell>
        </row>
        <row r="190">
          <cell r="D190">
            <v>1300</v>
          </cell>
        </row>
        <row r="191">
          <cell r="D191">
            <v>462</v>
          </cell>
        </row>
        <row r="193">
          <cell r="D193">
            <v>900</v>
          </cell>
        </row>
        <row r="207">
          <cell r="D207">
            <v>520</v>
          </cell>
        </row>
        <row r="208">
          <cell r="D208">
            <v>210</v>
          </cell>
        </row>
        <row r="212">
          <cell r="D212">
            <v>260</v>
          </cell>
        </row>
        <row r="216">
          <cell r="B216" t="str">
            <v>Garden Ripcod</v>
          </cell>
          <cell r="D216">
            <v>300</v>
          </cell>
        </row>
        <row r="224">
          <cell r="D224">
            <v>55</v>
          </cell>
        </row>
        <row r="226">
          <cell r="D226">
            <v>800</v>
          </cell>
        </row>
        <row r="232">
          <cell r="D232">
            <v>65</v>
          </cell>
        </row>
        <row r="233">
          <cell r="D233">
            <v>712</v>
          </cell>
        </row>
        <row r="235">
          <cell r="D235">
            <v>180</v>
          </cell>
        </row>
        <row r="236">
          <cell r="D236">
            <v>744</v>
          </cell>
        </row>
        <row r="239">
          <cell r="D239">
            <v>750</v>
          </cell>
        </row>
        <row r="240">
          <cell r="D240">
            <v>450</v>
          </cell>
        </row>
        <row r="242">
          <cell r="D242">
            <v>2315</v>
          </cell>
        </row>
        <row r="252">
          <cell r="D252">
            <v>172</v>
          </cell>
        </row>
        <row r="253">
          <cell r="D253">
            <v>600</v>
          </cell>
        </row>
        <row r="260">
          <cell r="D260">
            <v>470</v>
          </cell>
        </row>
        <row r="273">
          <cell r="E273">
            <v>5.62</v>
          </cell>
        </row>
        <row r="279">
          <cell r="D279">
            <v>1.7</v>
          </cell>
        </row>
        <row r="280">
          <cell r="E280">
            <v>2.8</v>
          </cell>
        </row>
        <row r="289">
          <cell r="D289">
            <v>60</v>
          </cell>
        </row>
        <row r="292">
          <cell r="E292">
            <v>0.74</v>
          </cell>
        </row>
        <row r="298">
          <cell r="D298">
            <v>0.85</v>
          </cell>
        </row>
        <row r="305">
          <cell r="D305">
            <v>380</v>
          </cell>
        </row>
        <row r="314">
          <cell r="D314">
            <v>380</v>
          </cell>
        </row>
        <row r="354">
          <cell r="D354">
            <v>280</v>
          </cell>
        </row>
        <row r="356">
          <cell r="B356" t="str">
            <v xml:space="preserve">Agromectin </v>
          </cell>
          <cell r="D356">
            <v>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2.xml"/><Relationship Id="rId18" Type="http://schemas.openxmlformats.org/officeDocument/2006/relationships/revisionLog" Target="revisionLog7.xml"/><Relationship Id="rId26" Type="http://schemas.openxmlformats.org/officeDocument/2006/relationships/revisionLog" Target="revisionLog16.xml"/><Relationship Id="rId21" Type="http://schemas.openxmlformats.org/officeDocument/2006/relationships/revisionLog" Target="revisionLog10.xml"/><Relationship Id="rId34" Type="http://schemas.openxmlformats.org/officeDocument/2006/relationships/revisionLog" Target="revisionLog24.xml"/><Relationship Id="rId12" Type="http://schemas.openxmlformats.org/officeDocument/2006/relationships/revisionLog" Target="revisionLog1.xml"/><Relationship Id="rId17" Type="http://schemas.openxmlformats.org/officeDocument/2006/relationships/revisionLog" Target="revisionLog6.xml"/><Relationship Id="rId25" Type="http://schemas.openxmlformats.org/officeDocument/2006/relationships/revisionLog" Target="revisionLog15.xml"/><Relationship Id="rId33" Type="http://schemas.openxmlformats.org/officeDocument/2006/relationships/revisionLog" Target="revisionLog23.xml"/><Relationship Id="rId16" Type="http://schemas.openxmlformats.org/officeDocument/2006/relationships/revisionLog" Target="revisionLog5.xml"/><Relationship Id="rId20" Type="http://schemas.openxmlformats.org/officeDocument/2006/relationships/revisionLog" Target="revisionLog9.xml"/><Relationship Id="rId29" Type="http://schemas.openxmlformats.org/officeDocument/2006/relationships/revisionLog" Target="revisionLog19.xml"/><Relationship Id="rId11" Type="http://schemas.openxmlformats.org/officeDocument/2006/relationships/revisionLog" Target="revisionLog11.xml"/><Relationship Id="rId24" Type="http://schemas.openxmlformats.org/officeDocument/2006/relationships/revisionLog" Target="revisionLog14.xml"/><Relationship Id="rId32" Type="http://schemas.openxmlformats.org/officeDocument/2006/relationships/revisionLog" Target="revisionLog22.xml"/><Relationship Id="rId37" Type="http://schemas.openxmlformats.org/officeDocument/2006/relationships/revisionLog" Target="revisionLog27.xml"/><Relationship Id="rId15" Type="http://schemas.openxmlformats.org/officeDocument/2006/relationships/revisionLog" Target="revisionLog4.xml"/><Relationship Id="rId23" Type="http://schemas.openxmlformats.org/officeDocument/2006/relationships/revisionLog" Target="revisionLog13.xml"/><Relationship Id="rId28" Type="http://schemas.openxmlformats.org/officeDocument/2006/relationships/revisionLog" Target="revisionLog18.xml"/><Relationship Id="rId36" Type="http://schemas.openxmlformats.org/officeDocument/2006/relationships/revisionLog" Target="revisionLog26.xml"/><Relationship Id="rId19" Type="http://schemas.openxmlformats.org/officeDocument/2006/relationships/revisionLog" Target="revisionLog8.xml"/><Relationship Id="rId31" Type="http://schemas.openxmlformats.org/officeDocument/2006/relationships/revisionLog" Target="revisionLog21.xml"/><Relationship Id="rId14" Type="http://schemas.openxmlformats.org/officeDocument/2006/relationships/revisionLog" Target="revisionLog3.xml"/><Relationship Id="rId22" Type="http://schemas.openxmlformats.org/officeDocument/2006/relationships/revisionLog" Target="revisionLog12.xml"/><Relationship Id="rId27" Type="http://schemas.openxmlformats.org/officeDocument/2006/relationships/revisionLog" Target="revisionLog17.xml"/><Relationship Id="rId30" Type="http://schemas.openxmlformats.org/officeDocument/2006/relationships/revisionLog" Target="revisionLog20.xml"/><Relationship Id="rId35" Type="http://schemas.openxmlformats.org/officeDocument/2006/relationships/revisionLog" Target="revisionLog2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AF5809F-7372-48C2-953B-3FA0B33317E1}" diskRevisions="1" revisionId="3871" version="5">
  <header guid="{A30A008D-CCB0-4244-B688-63ADD40B360A}" dateTime="2025-03-24T11:51:54" maxSheetId="17" userName="Sebentile Mathonsi" r:id="rId11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6E6899DE-BFB3-4640-B229-AF2C76C5D178}" dateTime="2025-03-24T12:26:11" maxSheetId="17" userName="Sebentile Mathonsi" r:id="rId12" minRId="175" maxRId="197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21D18DF-D39B-4E4E-A686-03FBD94D3872}" dateTime="2025-03-24T13:07:00" maxSheetId="17" userName="Sebentile Mathonsi" r:id="rId13" minRId="198" maxRId="27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B624100-C690-424C-89C2-F0F1D88771DF}" dateTime="2025-03-24T17:26:45" maxSheetId="17" userName="Sebentile Mathonsi" r:id="rId14" minRId="276" maxRId="610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B7CC5BF-AA44-42B0-AC2D-B8266B29A599}" dateTime="2025-03-24T17:41:44" maxSheetId="17" userName="Sebentile Mathonsi" r:id="rId15" minRId="611" maxRId="652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DEE1FFF-5102-4E23-8D99-CFD78B4B27DE}" dateTime="2025-03-24T17:52:59" maxSheetId="17" userName="Sebentile Mathonsi" r:id="rId16" minRId="654" maxRId="715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59D761B-4E35-4479-93A1-7B554EE12963}" dateTime="2025-03-24T18:01:47" maxSheetId="17" userName="Sebentile Mathonsi" r:id="rId17" minRId="717" maxRId="748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5AC507CC-98BF-4241-ACEB-9B3C96342011}" dateTime="2025-03-25T08:51:38" maxSheetId="17" userName="Sebentile Mathonsi" r:id="rId18" minRId="749" maxRId="803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B066FDD9-EE05-49A3-B04B-383B35C0DEDA}" dateTime="2025-03-25T08:56:14" maxSheetId="17" userName="Sebentile Mathonsi" r:id="rId19" minRId="804">
    <sheetIdMap count="16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97F1DCE-5689-497F-AF3C-4C9C1AE9088A}" dateTime="2025-03-26T11:23:46" maxSheetId="18" userName="Sebentile Mathonsi" r:id="rId20" minRId="806" maxRId="920">
    <sheetIdMap count="17">
      <sheetId val="1"/>
      <sheetId val="2"/>
      <sheetId val="3"/>
      <sheetId val="17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DF86EF9-5CAA-4824-BB82-DA6537E57258}" dateTime="2025-03-26T12:29:44" maxSheetId="18" userName="Sebentile Mathonsi" r:id="rId21" minRId="922" maxRId="1033">
    <sheetIdMap count="17">
      <sheetId val="1"/>
      <sheetId val="2"/>
      <sheetId val="3"/>
      <sheetId val="17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F8B4F395-92A8-485B-8BE8-E4110F819BA5}" dateTime="2025-03-26T12:33:02" maxSheetId="19" userName="Sebentile Mathonsi" r:id="rId22" minRId="1034" maxRId="1273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16CE922-6AA8-43D7-852A-8F7853A6E551}" dateTime="2025-03-26T12:33:56" maxSheetId="19" userName="Sebentile Mathonsi" r:id="rId23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F137C59-DF9A-48B1-83A9-121CE7FC6CA4}" dateTime="2025-03-26T12:58:49" maxSheetId="19" userName="Sebentile Mathonsi" r:id="rId24" minRId="1276" maxRId="1286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169FD962-3A72-48E1-971F-D0CBC279B37B}" dateTime="2025-03-26T16:13:23" maxSheetId="19" userName="Sebentile Mathonsi" r:id="rId25" minRId="1287" maxRId="1288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E2372D48-AE59-4CA5-870D-11280F44A423}" dateTime="2025-03-26T16:15:12" maxSheetId="19" userName="Sebentile Mathonsi" r:id="rId26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CA41CA4F-5F75-4D9C-B4E0-C779B2DD84B2}" dateTime="2025-03-26T16:31:10" maxSheetId="19" userName="Sebentile Mathonsi" r:id="rId27" minRId="1290" maxRId="3595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4FD82F9-69CA-43DA-A646-E92842F4315B}" dateTime="2025-03-27T08:44:08" maxSheetId="19" userName="info@cfi.org.sz" r:id="rId28" minRId="3597" maxRId="3621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172D0B1-AD1E-4290-B23C-DF9B04C7634C}" dateTime="2025-03-27T09:09:03" maxSheetId="19" userName="info@cfi.org.sz" r:id="rId29" minRId="3622" maxRId="3642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2CADE8B8-5AE3-4CC7-AA43-E8E1E207EE01}" dateTime="2025-03-27T09:17:11" maxSheetId="19" userName="info@cfi.org.sz" r:id="rId30" minRId="3643" maxRId="3684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4C55840D-E8CC-4E9B-BFC5-30B0EA29711D}" dateTime="2025-03-27T09:19:06" maxSheetId="19" userName="info@cfi.org.sz" r:id="rId31" minRId="3685" maxRId="3698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05A927D0-E8DE-4128-A642-F64F2A924B9E}" dateTime="2025-03-27T09:31:04" maxSheetId="19" userName="info@cfi.org.sz" r:id="rId32" minRId="3699" maxRId="3735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D75D1EF-75FD-4745-B855-C1966A305CC8}" dateTime="2025-03-27T09:33:02" maxSheetId="19" userName="info@cfi.org.sz" r:id="rId33" minRId="3736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97D8C651-48D1-4CE9-8906-BAD7EA0E2BDA}" dateTime="2025-03-28T10:26:55" maxSheetId="19" userName="Bandile Mavuso" r:id="rId34" minRId="3737" maxRId="3751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8DB53C59-E5DE-42C9-8D77-6EE8BB4615DC}" dateTime="2025-03-28T11:30:00" maxSheetId="19" userName="Bandile Mavuso" r:id="rId35" minRId="3752" maxRId="3859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D921CBDA-7241-4CDC-A5B4-6478F523B45A}" dateTime="2025-03-28T11:34:52" maxSheetId="19" userName="Bandile Mavuso" r:id="rId36" minRId="3860" maxRId="3862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  <header guid="{7AF5809F-7372-48C2-953B-3FA0B33317E1}" dateTime="2025-03-28T11:37:59" maxSheetId="19" userName="Bandile Mavuso" r:id="rId37" minRId="3863" maxRId="3871">
    <sheetIdMap count="18">
      <sheetId val="1"/>
      <sheetId val="2"/>
      <sheetId val="3"/>
      <sheetId val="17"/>
      <sheetId val="4"/>
      <sheetId val="5"/>
      <sheetId val="6"/>
      <sheetId val="18"/>
      <sheetId val="7"/>
      <sheetId val="8"/>
      <sheetId val="9"/>
      <sheetId val="10"/>
      <sheetId val="11"/>
      <sheetId val="12"/>
      <sheetId val="13"/>
      <sheetId val="14"/>
      <sheetId val="15"/>
      <sheetId val="1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" sId="1" numFmtId="34">
    <oc r="D2">
      <v>125</v>
    </oc>
    <nc r="D2">
      <v>260</v>
    </nc>
  </rcc>
  <rcc rId="176" sId="1" numFmtId="34">
    <oc r="D3">
      <v>154.85</v>
    </oc>
    <nc r="D3">
      <v>230</v>
    </nc>
  </rcc>
  <rcc rId="177" sId="1">
    <oc r="B5" t="inlineStr">
      <is>
        <t>Cypermethrin 1ltr (Standard)</t>
      </is>
    </oc>
    <nc r="B5" t="inlineStr">
      <is>
        <t>Cypermethrin 1ltr (Avi)</t>
      </is>
    </nc>
  </rcc>
  <rcc rId="178" sId="1" numFmtId="34">
    <oc r="D8">
      <v>75</v>
    </oc>
    <nc r="D8">
      <v>95</v>
    </nc>
  </rcc>
  <rcc rId="179" sId="1">
    <oc r="B12" t="inlineStr">
      <is>
        <t>Malathion   108g</t>
      </is>
    </oc>
    <nc r="B12" t="inlineStr">
      <is>
        <t>Malathion   500g</t>
      </is>
    </nc>
  </rcc>
  <rcc rId="180" sId="1" numFmtId="34">
    <oc r="D12">
      <v>21</v>
    </oc>
    <nc r="D12">
      <v>55</v>
    </nc>
  </rcc>
  <rcc rId="181" sId="1" numFmtId="34">
    <oc r="D13">
      <v>313.5</v>
    </oc>
    <nc r="D13">
      <v>450</v>
    </nc>
  </rcc>
  <rcc rId="182" sId="1" numFmtId="34">
    <oc r="D14">
      <v>40</v>
    </oc>
    <nc r="D14">
      <v>95</v>
    </nc>
  </rcc>
  <rcc rId="183" sId="1" numFmtId="34">
    <oc r="D15">
      <v>340</v>
    </oc>
    <nc r="D15">
      <v>580</v>
    </nc>
  </rcc>
  <rcc rId="184" sId="1" numFmtId="34">
    <oc r="D25">
      <v>80</v>
    </oc>
    <nc r="D25">
      <v>85</v>
    </nc>
  </rcc>
  <rcc rId="185" sId="1" numFmtId="34">
    <oc r="D24">
      <v>500</v>
    </oc>
    <nc r="D24">
      <v>550</v>
    </nc>
  </rcc>
  <rcc rId="186" sId="1" numFmtId="34">
    <oc r="D23">
      <v>500</v>
    </oc>
    <nc r="D23">
      <v>550</v>
    </nc>
  </rcc>
  <rcc rId="187" sId="1" numFmtId="34">
    <oc r="D7">
      <v>710</v>
    </oc>
    <nc r="D7">
      <v>864</v>
    </nc>
  </rcc>
  <rcc rId="188" sId="1" numFmtId="34">
    <oc r="D9">
      <v>1500</v>
    </oc>
    <nc r="D9">
      <v>2016</v>
    </nc>
  </rcc>
  <rcc rId="189" sId="1">
    <oc r="B10" t="inlineStr">
      <is>
        <t>Fastac  1ltr</t>
      </is>
    </oc>
    <nc r="B10" t="inlineStr">
      <is>
        <t>Fastac  500ml</t>
      </is>
    </nc>
  </rcc>
  <rrc rId="190" sId="1" ref="A12:XFD12" action="insertRow"/>
  <rcc rId="191" sId="1">
    <nc r="B12" t="inlineStr">
      <is>
        <t>Aviguard 1L</t>
      </is>
    </nc>
  </rcc>
  <rcc rId="192" sId="1" numFmtId="34">
    <nc r="D12">
      <v>198</v>
    </nc>
  </rcc>
  <rrc rId="193" sId="1" ref="A13:XFD13" action="insertRow"/>
  <rcc rId="194" sId="1">
    <nc r="B13" t="inlineStr">
      <is>
        <t>Addition 1L</t>
      </is>
    </nc>
  </rcc>
  <rrc rId="195" sId="1" ref="A14:XFD14" action="insertRow"/>
  <rcc rId="196" sId="1">
    <nc r="B14" t="inlineStr">
      <is>
        <t>Savage 1L</t>
      </is>
    </nc>
  </rcc>
  <rcc rId="197" sId="1" numFmtId="34">
    <nc r="D14">
      <v>530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2" sId="11">
    <oc r="G38">
      <f>G35/J3</f>
    </oc>
    <nc r="G38">
      <f>F38/2</f>
    </nc>
  </rcc>
  <rcc rId="923" sId="4" numFmtId="34">
    <oc r="C3">
      <v>20</v>
    </oc>
    <nc r="C3">
      <v>30</v>
    </nc>
  </rcc>
  <rcc rId="924" sId="4" numFmtId="34">
    <oc r="D3">
      <v>4500</v>
    </oc>
    <nc r="D3">
      <v>3690</v>
    </nc>
  </rcc>
  <rcc rId="925" sId="4">
    <oc r="H3">
      <v>10</v>
    </oc>
    <nc r="H3"/>
  </rcc>
  <rcc rId="926" sId="4">
    <oc r="B6" t="inlineStr">
      <is>
        <t>1kg</t>
      </is>
    </oc>
    <nc r="B6" t="inlineStr">
      <is>
        <t>50M</t>
      </is>
    </nc>
  </rcc>
  <rcc rId="927" sId="1" numFmtId="34">
    <oc r="D73">
      <v>966</v>
    </oc>
    <nc r="D73">
      <v>990</v>
    </nc>
  </rcc>
  <rcc rId="928" sId="4">
    <oc r="D6">
      <f>'Item List 2024'!#REF!</f>
    </oc>
    <nc r="D6">
      <f>'Item List 2024'!D74</f>
    </nc>
  </rcc>
  <rcc rId="929" sId="4" numFmtId="34">
    <oc r="C6">
      <v>5</v>
    </oc>
    <nc r="C6">
      <v>6</v>
    </nc>
  </rcc>
  <rcc rId="930" sId="4" numFmtId="34">
    <oc r="D12">
      <v>500</v>
    </oc>
    <nc r="D12">
      <f>'Item List 2024'!D8</f>
    </nc>
  </rcc>
  <rcc rId="931" sId="4" numFmtId="34">
    <oc r="C13">
      <v>2.5</v>
    </oc>
    <nc r="C13">
      <v>2.8</v>
    </nc>
  </rcc>
  <rrc rId="932" sId="4" ref="A20:XFD20" action="deleteRow">
    <rfmt sheetId="4" xfDxf="1" sqref="A20:XFD20" start="0" length="0"/>
    <rcc rId="0" sId="4" dxf="1">
      <nc r="A20" t="inlineStr">
        <is>
          <t>Herbicide</t>
        </is>
      </nc>
      <ndxf>
        <font>
          <b/>
          <i/>
          <sz val="11"/>
          <color theme="1"/>
          <name val="Times New Roman"/>
          <family val="1"/>
          <scheme val="none"/>
        </font>
        <alignment horizontal="left" vertical="top" indent="14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B2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20" start="0" length="0">
      <dxf>
        <font>
          <sz val="11"/>
          <color theme="1"/>
          <name val="Times New Roman"/>
          <family val="1"/>
          <scheme val="none"/>
        </font>
        <numFmt numFmtId="165" formatCode="_(* #,##0.0_);_(* \(#,##0.0\);_(* &quot;-&quot;??_);_(@_)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D20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E20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F20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33" sId="4" ref="A20:XFD20" action="deleteRow">
    <rfmt sheetId="4" xfDxf="1" sqref="A20:XFD20" start="0" length="0"/>
    <rcc rId="0" sId="4" dxf="1">
      <nc r="A20">
        <f>'Item List 2024'!B242</f>
      </nc>
      <n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B20" t="inlineStr">
        <is>
          <t>5L</t>
        </is>
      </nc>
      <n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 numFmtId="34">
      <nc r="C20">
        <v>1</v>
      </nc>
      <ndxf>
        <font>
          <sz val="11"/>
          <color theme="1"/>
          <name val="Times New Roman"/>
          <family val="1"/>
          <scheme val="none"/>
        </font>
        <numFmt numFmtId="165" formatCode="_(* #,##0.0_);_(* \(#,##0.0\);_(* &quot;-&quot;??_);_(@_)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>
      <nc r="D20">
        <f>'Item List 2024'!D242</f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>
      <nc r="E20">
        <f>D20</f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>
      <nc r="F20">
        <f>E20/2</f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934" sId="4" ref="A20:XFD20" action="insertRow"/>
  <rrc rId="935" sId="4" ref="A24:XFD24" action="insertRow"/>
  <rcc rId="936" sId="4" numFmtId="34">
    <oc r="C23">
      <v>1</v>
    </oc>
    <nc r="C23">
      <v>2</v>
    </nc>
  </rcc>
  <rcc rId="937" sId="4">
    <oc r="D26">
      <f>'Item List 2024'!D348</f>
    </oc>
    <nc r="D26">
      <f>'Item List 2024'!D256</f>
    </nc>
  </rcc>
  <rcc rId="938" sId="4">
    <oc r="D18">
      <f>'Item List 2024'!D184</f>
    </oc>
    <nc r="D18">
      <f>'Item List 2024'!D184</f>
    </nc>
  </rcc>
  <rfmt sheetId="4" sqref="F22:F26">
    <dxf>
      <fill>
        <patternFill>
          <bgColor theme="0"/>
        </patternFill>
      </fill>
    </dxf>
  </rfmt>
  <rcc rId="939" sId="4" numFmtId="34">
    <oc r="C38">
      <v>2500</v>
    </oc>
    <nc r="C38">
      <v>3000</v>
    </nc>
  </rcc>
  <rfmt sheetId="4" sqref="B39">
    <dxf>
      <fill>
        <patternFill>
          <bgColor theme="0"/>
        </patternFill>
      </fill>
    </dxf>
  </rfmt>
  <rcc rId="940" sId="4">
    <oc r="A48" t="inlineStr">
      <is>
        <t xml:space="preserve">Lime (costing E90) should be applied in accodance with soil test results once in 3 - 5 years. </t>
      </is>
    </oc>
    <nc r="A48"/>
  </rcc>
  <rcc rId="941" sId="4">
    <oc r="F43">
      <f>F40/H3</f>
    </oc>
    <nc r="F43">
      <f>E43/2</f>
    </nc>
  </rcc>
  <rcc rId="942" sId="5" numFmtId="34">
    <oc r="D3">
      <v>30</v>
    </oc>
    <nc r="D3">
      <v>40</v>
    </nc>
  </rcc>
  <rcc rId="943" sId="5" numFmtId="34">
    <oc r="E3">
      <v>4000</v>
    </oc>
    <nc r="E3">
      <v>3090</v>
    </nc>
  </rcc>
  <rcc rId="944" sId="1" numFmtId="34">
    <oc r="D76">
      <v>1140</v>
    </oc>
    <nc r="D76">
      <v>1200</v>
    </nc>
  </rcc>
  <rcc rId="945" sId="1" numFmtId="34">
    <oc r="D77">
      <v>1140</v>
    </oc>
    <nc r="D77">
      <v>1200</v>
    </nc>
  </rcc>
  <rcc rId="946" sId="1" numFmtId="34">
    <oc r="D78">
      <v>1140</v>
    </oc>
    <nc r="D78">
      <v>1200</v>
    </nc>
  </rcc>
  <rcc rId="947" sId="5">
    <oc r="B10" t="inlineStr">
      <is>
        <t>Fertilizer - 2:3:2 (38)</t>
      </is>
    </oc>
    <nc r="B10" t="inlineStr">
      <is>
        <t>Fertilizer - 2:3:2 (37)</t>
      </is>
    </nc>
  </rcc>
  <rcc rId="948" sId="5" numFmtId="34">
    <oc r="D10">
      <v>4</v>
    </oc>
    <nc r="D10">
      <v>6</v>
    </nc>
  </rcc>
  <rrc rId="949" sId="5" ref="A11:XFD11" action="insertRow"/>
  <rcc rId="950" sId="5">
    <nc r="B11" t="inlineStr">
      <is>
        <t>5:1:5 (45)</t>
      </is>
    </nc>
  </rcc>
  <rcc rId="951" sId="5">
    <nc r="C11" t="inlineStr">
      <is>
        <t>50kg</t>
      </is>
    </nc>
  </rcc>
  <rcc rId="952" sId="5" numFmtId="34">
    <nc r="D11">
      <v>2</v>
    </nc>
  </rcc>
  <rcc rId="953" sId="5">
    <nc r="E11">
      <f>'Item List 2024'!D144</f>
    </nc>
  </rcc>
  <rcc rId="954" sId="5">
    <nc r="F11">
      <f>E11*D11</f>
    </nc>
  </rcc>
  <rrc rId="955" sId="5" ref="A13:XFD13" action="insertRow"/>
  <rcc rId="956" sId="5">
    <nc r="C13" t="inlineStr">
      <is>
        <t>40kg</t>
      </is>
    </nc>
  </rcc>
  <rcc rId="957" sId="5" numFmtId="34">
    <nc r="D13">
      <v>100</v>
    </nc>
  </rcc>
  <rcc rId="958" sId="1">
    <nc r="B171" t="inlineStr">
      <is>
        <t>Manure</t>
      </is>
    </nc>
  </rcc>
  <rcc rId="959" sId="1">
    <nc r="C171" t="inlineStr">
      <is>
        <t>40kg</t>
      </is>
    </nc>
  </rcc>
  <rcc rId="960" sId="1" numFmtId="34">
    <nc r="D171">
      <v>20</v>
    </nc>
  </rcc>
  <rfmt sheetId="1" sqref="B169:B171" start="0" length="0">
    <dxf>
      <border>
        <left style="thin">
          <color indexed="64"/>
        </left>
      </border>
    </dxf>
  </rfmt>
  <rfmt sheetId="1" sqref="B171:D171" start="0" length="0">
    <dxf>
      <border>
        <bottom style="thin">
          <color indexed="64"/>
        </bottom>
      </border>
    </dxf>
  </rfmt>
  <rcc rId="961" sId="5">
    <nc r="E13">
      <f>'Item List 2024'!D171</f>
    </nc>
  </rcc>
  <rcc rId="962" sId="5">
    <nc r="B13" t="inlineStr">
      <is>
        <t>Manure</t>
      </is>
    </nc>
  </rcc>
  <rcc rId="963" sId="5">
    <nc r="F13">
      <f>E13*D13</f>
    </nc>
  </rcc>
  <rcc rId="964" sId="5">
    <nc r="G11">
      <f>F11/2</f>
    </nc>
  </rcc>
  <rcc rId="965" sId="5">
    <nc r="G13">
      <f>F13/2</f>
    </nc>
  </rcc>
  <rcc rId="966" sId="5" numFmtId="34">
    <oc r="D14">
      <v>1</v>
    </oc>
    <nc r="D14">
      <v>3</v>
    </nc>
  </rcc>
  <rcc rId="967" sId="5" numFmtId="34">
    <oc r="D16">
      <v>2.5</v>
    </oc>
    <nc r="D16">
      <v>2.8</v>
    </nc>
  </rcc>
  <rcc rId="968" sId="5">
    <oc r="B20" t="inlineStr">
      <is>
        <t>GF 120</t>
      </is>
    </oc>
    <nc r="B20" t="inlineStr">
      <is>
        <t>Fenthion</t>
      </is>
    </nc>
  </rcc>
  <rrc rId="969" sId="1" ref="A208:XFD208" action="insertRow"/>
  <rcc rId="970" sId="1">
    <nc r="B208" t="inlineStr">
      <is>
        <t>Fention</t>
      </is>
    </nc>
  </rcc>
  <rcc rId="971" sId="1">
    <nc r="C208" t="inlineStr">
      <is>
        <t>1L</t>
      </is>
    </nc>
  </rcc>
  <rcc rId="972" sId="1" numFmtId="34">
    <nc r="D208">
      <v>744</v>
    </nc>
  </rcc>
  <rcc rId="973" sId="5">
    <oc r="E20">
      <f>'Item List 2024'!D219</f>
    </oc>
    <nc r="E20">
      <f>'Item List 2024'!D208</f>
    </nc>
  </rcc>
  <rfmt sheetId="5" sqref="E24:G32">
    <dxf>
      <fill>
        <patternFill>
          <bgColor theme="0"/>
        </patternFill>
      </fill>
    </dxf>
  </rfmt>
  <rcc rId="974" sId="5">
    <oc r="B26">
      <f>'Item List 2024'!B176</f>
    </oc>
    <nc r="B26" t="inlineStr">
      <is>
        <t>Dithane (Mancozeb)</t>
      </is>
    </nc>
  </rcc>
  <rrc rId="975" sId="5" ref="A26:XFD26" action="insertRow"/>
  <rcc rId="976" sId="5">
    <nc r="B26" t="inlineStr">
      <is>
        <t>Oscar</t>
      </is>
    </nc>
  </rcc>
  <rcc rId="977" sId="5">
    <nc r="C26" t="inlineStr">
      <is>
        <t>1L</t>
      </is>
    </nc>
  </rcc>
  <rcc rId="978" sId="5" numFmtId="34">
    <nc r="D26">
      <v>1</v>
    </nc>
  </rcc>
  <rcc rId="979" sId="5">
    <nc r="E26">
      <f>'Item List 2024'!D189</f>
    </nc>
  </rcc>
  <rcc rId="980" sId="5">
    <nc r="F26">
      <f>E26*D26</f>
    </nc>
  </rcc>
  <rcc rId="981" sId="5">
    <nc r="G26">
      <f>F26/2</f>
    </nc>
  </rcc>
  <rrc rId="982" sId="5" ref="A30:XFD30" action="deleteRow">
    <rfmt sheetId="5" xfDxf="1" sqref="A30:XFD30" start="0" length="0"/>
    <rcc rId="0" sId="5" dxf="1">
      <nc r="B30" t="inlineStr">
        <is>
          <t>V12 micro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C30" t="inlineStr">
        <is>
          <t>5L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s="1" dxf="1" numFmtId="34">
      <nc r="D30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s="1" dxf="1">
      <nc r="E30">
        <f>'Item List 2024'!D155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s="1" dxf="1">
      <nc r="F30">
        <f>E30*D30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s="1" dxf="1">
      <nc r="G30">
        <f>F30/2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mt sheetId="5" cell="E31" guid="{00000000-0000-0000-0000-000000000000}" action="delete" author="ZWELI"/>
  <rcc rId="983" sId="5">
    <oc r="E31">
      <f>'Item List 2024'!#REF!</f>
    </oc>
    <nc r="E31">
      <f>'Item List 2024'!D257</f>
    </nc>
  </rcc>
  <rcc rId="984" sId="5">
    <oc r="E34">
      <f>$E$33</f>
    </oc>
    <nc r="E34">
      <f>'Item List 2024'!D10</f>
    </nc>
  </rcc>
  <rcc rId="985" sId="5">
    <oc r="E35">
      <f>$E$33</f>
    </oc>
    <nc r="E35">
      <f>'Item List 2024'!D10</f>
    </nc>
  </rcc>
  <rcc rId="986" sId="5">
    <oc r="E36">
      <f>$E$33</f>
    </oc>
    <nc r="E36">
      <f>'Item List 2024'!D10</f>
    </nc>
  </rcc>
  <rcc rId="987" sId="5">
    <oc r="E37">
      <f>$E$33</f>
    </oc>
    <nc r="E37">
      <f>'Item List 2024'!D10</f>
    </nc>
  </rcc>
  <rcc rId="988" sId="5">
    <oc r="E38">
      <f>$E$33</f>
    </oc>
    <nc r="E38">
      <f>'Item List 2024'!D10</f>
    </nc>
  </rcc>
  <rcc rId="989" sId="5">
    <oc r="E39">
      <f>$E$33</f>
    </oc>
    <nc r="E39">
      <f>'Item List 2024'!D10</f>
    </nc>
  </rcc>
  <rcc rId="990" sId="5" numFmtId="34">
    <oc r="D40">
      <v>3000</v>
    </oc>
    <nc r="D40">
      <v>4000</v>
    </nc>
  </rcc>
  <rcc rId="991" sId="5" numFmtId="34">
    <oc r="E40">
      <v>2.02</v>
    </oc>
    <nc r="E40">
      <f>'Item List 2024'!E265</f>
    </nc>
  </rcc>
  <rfmt sheetId="5" sqref="B41:F41">
    <dxf>
      <fill>
        <patternFill>
          <bgColor theme="0"/>
        </patternFill>
      </fill>
    </dxf>
  </rfmt>
  <rcc rId="992" sId="5" numFmtId="34">
    <oc r="D41">
      <v>20</v>
    </oc>
    <nc r="D41">
      <v>34</v>
    </nc>
  </rcc>
  <rcc rId="993" sId="4" numFmtId="34">
    <oc r="C39">
      <v>20</v>
    </oc>
    <nc r="C39">
      <v>25</v>
    </nc>
  </rcc>
  <rrc rId="994" sId="5" ref="A50:XFD50" action="deleteRow">
    <rfmt sheetId="5" xfDxf="1" sqref="A50:XFD50" start="0" length="0"/>
    <rcc rId="0" sId="5" dxf="1">
      <nc r="B50" t="inlineStr">
        <is>
          <t>Lime (costing E90) should be applied in accodance with soil test results once in 3 - 5 years</t>
        </is>
      </nc>
      <ndxf>
        <font>
          <sz val="12"/>
          <color theme="1"/>
          <name val="Times New Roman"/>
          <family val="1"/>
          <scheme val="none"/>
        </font>
      </ndxf>
    </rcc>
    <rfmt sheetId="5" sqref="C50" start="0" length="0">
      <dxf>
        <font>
          <sz val="12"/>
          <color theme="1"/>
          <name val="Times New Roman"/>
          <family val="1"/>
          <scheme val="none"/>
        </font>
      </dxf>
    </rfmt>
    <rfmt sheetId="5" s="1" sqref="D50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5" s="1" sqref="E50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5" s="1" sqref="F50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5" s="1" sqref="G50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</rrc>
  <rcc rId="995" sId="8" numFmtId="34">
    <oc r="D3">
      <v>9000</v>
    </oc>
    <nc r="D3">
      <v>6180</v>
    </nc>
  </rcc>
  <rcc rId="996" sId="8">
    <oc r="D6">
      <f>'Item List 2024'!D305</f>
    </oc>
    <nc r="D6">
      <f>'Item List 2024'!D306</f>
    </nc>
  </rcc>
  <rcc rId="997" sId="8" numFmtId="34">
    <oc r="C3">
      <v>20</v>
    </oc>
    <nc r="C3">
      <v>30</v>
    </nc>
  </rcc>
  <rcc rId="998" sId="8" numFmtId="34">
    <oc r="C7">
      <v>3</v>
    </oc>
    <nc r="C7">
      <v>1</v>
    </nc>
  </rcc>
  <rcc rId="999" sId="8">
    <oc r="D7">
      <f>'Item List 2024'!D305</f>
    </oc>
    <nc r="D7">
      <f>'Item List 2024'!D306</f>
    </nc>
  </rcc>
  <rrc rId="1000" sId="8" ref="A12:XFD12" action="insertRow"/>
  <rcc rId="1001" sId="8">
    <nc r="A12" t="inlineStr">
      <is>
        <t>Manure</t>
      </is>
    </nc>
  </rcc>
  <rcc rId="1002" sId="8">
    <nc r="B12" t="inlineStr">
      <is>
        <t>40kg</t>
      </is>
    </nc>
  </rcc>
  <rcc rId="1003" sId="8" numFmtId="34">
    <nc r="C12">
      <v>100</v>
    </nc>
  </rcc>
  <rcc rId="1004" sId="8">
    <nc r="D12">
      <f>'Item List 2024'!D171</f>
    </nc>
  </rcc>
  <rcc rId="1005" sId="8">
    <nc r="E12">
      <f>C12*D12</f>
    </nc>
  </rcc>
  <rcc rId="1006" sId="8">
    <nc r="F12">
      <f>E12/2</f>
    </nc>
  </rcc>
  <rcc rId="1007" sId="8" numFmtId="34">
    <oc r="C17">
      <v>2.5</v>
    </oc>
    <nc r="C17">
      <v>2.8</v>
    </nc>
  </rcc>
  <rcc rId="1008" sId="8">
    <oc r="D22">
      <f>'Item List 2024'!#REF!</f>
    </oc>
    <nc r="D22">
      <f>'Item List 2024'!D209</f>
    </nc>
  </rcc>
  <rrc rId="1009" sId="8" ref="A25:XFD25" action="insertRow"/>
  <rcc rId="1010" sId="8">
    <nc r="A25" t="inlineStr">
      <is>
        <t>Malasol</t>
      </is>
    </nc>
  </rcc>
  <rcc rId="1011" sId="8">
    <nc r="D25">
      <f>'Item List 2024'!D206</f>
    </nc>
  </rcc>
  <rcc rId="1012" sId="8">
    <nc r="B25" t="inlineStr">
      <is>
        <t>500ml</t>
      </is>
    </nc>
  </rcc>
  <rcc rId="1013" sId="8" numFmtId="34">
    <nc r="C25">
      <v>2</v>
    </nc>
  </rcc>
  <rcc rId="1014" sId="8">
    <nc r="E25">
      <f>C25*D25</f>
    </nc>
  </rcc>
  <rcc rId="1015" sId="8">
    <nc r="F25">
      <f>E25</f>
    </nc>
  </rcc>
  <rfmt sheetId="8" sqref="F21:F34">
    <dxf>
      <fill>
        <patternFill>
          <bgColor theme="0"/>
        </patternFill>
      </fill>
    </dxf>
  </rfmt>
  <rrc rId="1016" sId="8" ref="A29:XFD29" action="deleteRow">
    <rfmt sheetId="8" xfDxf="1" sqref="A29:XFD29" start="0" length="0"/>
    <rcc rId="0" sId="8" dxf="1">
      <nc r="A29">
        <f>'Item List 2024'!B176</f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dxf="1">
      <nc r="B29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s="1" dxf="1" numFmtId="34">
      <nc r="C29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s="1" dxf="1">
      <nc r="D29">
        <f>'Item List 2024'!D176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s="1" dxf="1">
      <nc r="E29">
        <f>C29*D29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8" s="1" dxf="1">
      <nc r="F29">
        <f>E29/2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017" sId="8">
    <oc r="A28" t="inlineStr">
      <is>
        <t>Ridomil</t>
      </is>
    </oc>
    <nc r="A28" t="inlineStr">
      <is>
        <t>Kickback</t>
      </is>
    </nc>
  </rcc>
  <rcc rId="1018" sId="8">
    <oc r="B28" t="inlineStr">
      <is>
        <t>1 kg</t>
      </is>
    </oc>
    <nc r="B28" t="inlineStr">
      <is>
        <t>5kg</t>
      </is>
    </nc>
  </rcc>
  <rcc rId="1019" sId="8">
    <oc r="D28">
      <f>'Item List 2024'!D187</f>
    </oc>
    <nc r="D28">
      <f>'Item List 2024'!D188</f>
    </nc>
  </rcc>
  <rcc rId="1020" sId="8" numFmtId="34">
    <oc r="C29">
      <v>1</v>
    </oc>
    <nc r="C29">
      <v>2</v>
    </nc>
  </rcc>
  <rcc rId="1021" sId="8">
    <oc r="A29" t="inlineStr">
      <is>
        <t>Dithane M45 2KG</t>
      </is>
    </oc>
    <nc r="A29" t="inlineStr">
      <is>
        <t>Dithane M45 (Mancozeb)</t>
      </is>
    </nc>
  </rcc>
  <rcc rId="1022" sId="8">
    <oc r="D33">
      <f>'Item List 2024'!#REF!</f>
    </oc>
    <nc r="D33">
      <f>'Item List 2024'!D257</f>
    </nc>
  </rcc>
  <rcc rId="1023" sId="8">
    <oc r="D32">
      <f>'Item List 2024'!D155</f>
    </oc>
    <nc r="D32">
      <f>'Item List 2024'!D153</f>
    </nc>
  </rcc>
  <rcc rId="1024" sId="8">
    <oc r="D36">
      <f>$D$35</f>
    </oc>
    <nc r="D36">
      <f>'Item List 2024'!D10</f>
    </nc>
  </rcc>
  <rcc rId="1025" sId="8">
    <oc r="D37">
      <f>$D$35</f>
    </oc>
    <nc r="D37">
      <f>'Item List 2024'!D10</f>
    </nc>
  </rcc>
  <rcc rId="1026" sId="8">
    <oc r="D38">
      <f>$D$35</f>
    </oc>
    <nc r="D38">
      <f>'Item List 2024'!D10</f>
    </nc>
  </rcc>
  <rcc rId="1027" sId="8">
    <oc r="D39">
      <f>$D$35</f>
    </oc>
    <nc r="D39">
      <f>'Item List 2024'!D10</f>
    </nc>
  </rcc>
  <rcc rId="1028" sId="8">
    <oc r="D40">
      <f>$D$35</f>
    </oc>
    <nc r="D40">
      <f>'Item List 2024'!D10</f>
    </nc>
  </rcc>
  <rcc rId="1029" sId="8">
    <oc r="D41">
      <f>$D$35</f>
    </oc>
    <nc r="D41">
      <f>'Item List 2024'!D10</f>
    </nc>
  </rcc>
  <rcc rId="1030" sId="8" numFmtId="34">
    <oc r="C42">
      <v>20</v>
    </oc>
    <nc r="C42">
      <v>26</v>
    </nc>
  </rcc>
  <rcc rId="1031" sId="8">
    <oc r="A51" t="inlineStr">
      <is>
        <t>Lime (costing E90) should be applied in accodance with soil test results once in 3 - 5 years</t>
      </is>
    </oc>
    <nc r="A51" t="inlineStr">
      <is>
        <t>Lime (costing E95) should be applied in accodance with soil test results once in 3 - 5 years</t>
      </is>
    </nc>
  </rcc>
  <rrc rId="1032" sId="8" ref="A52:XFD52" action="deleteRow">
    <rfmt sheetId="8" xfDxf="1" sqref="A52:XFD52" start="0" length="0"/>
    <rcc rId="0" sId="8" dxf="1">
      <nc r="A52" t="inlineStr">
        <is>
          <t>Price per crate was set at E90.00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5" tint="0.59999389629810485"/>
          </patternFill>
        </fill>
      </ndxf>
    </rcc>
    <rfmt sheetId="8" sqref="B52" start="0" length="0">
      <dxf>
        <font>
          <sz val="12"/>
          <color theme="1"/>
          <name val="Times New Roman"/>
          <family val="1"/>
          <scheme val="none"/>
        </font>
      </dxf>
    </rfmt>
    <rfmt sheetId="8" s="1" sqref="C5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8" s="1" sqref="D5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8" s="1" sqref="E5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8" s="1" sqref="F5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</rrc>
  <rcc rId="1033" sId="8">
    <nc r="A52" t="inlineStr">
      <is>
        <t>Yield received is dependant on seed variety used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6" customView="1" name="Z_4F699E90_C674_486F_920D_A5FD36B53A39_.wvu.Rows" hidden="1" oldHidden="1">
    <formula>Cabbage!$18:$18</formula>
  </rdn>
  <rcv guid="{4F699E90-C674-486F-920D-A5FD36B53A39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1034" sheetId="18" name="[2024_Convetional Vegetables updated _.xlsx]Cayenne pepper" sheetPosition="7"/>
  <rfmt sheetId="18" sqref="A1" start="0" length="0">
    <dxf>
      <font>
        <sz val="12"/>
        <color theme="1"/>
        <name val="Calibri"/>
        <family val="2"/>
        <scheme val="minor"/>
      </font>
    </dxf>
  </rfmt>
  <rfmt sheetId="18" sqref="B1" start="0" length="0">
    <dxf>
      <font>
        <sz val="12"/>
        <color theme="1"/>
        <name val="Calibri"/>
        <family val="2"/>
        <scheme val="minor"/>
      </font>
    </dxf>
  </rfmt>
  <rfmt sheetId="18" s="1" sqref="C1" start="0" length="0">
    <dxf>
      <font>
        <b/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2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5" sId="18" odxf="1" dxf="1">
    <nc r="B2" t="inlineStr">
      <is>
        <t>Units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" sId="18" odxf="1" s="1" dxf="1">
    <nc r="C2" t="inlineStr">
      <is>
        <t>Units/ha</t>
      </is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" sId="18" odxf="1" s="1" dxf="1">
    <nc r="D2" t="inlineStr">
      <is>
        <t>Amount/Unit</t>
      </is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" sId="18" odxf="1" s="1" dxf="1">
    <nc r="E2" t="inlineStr">
      <is>
        <t>Amount/ha</t>
      </is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9" sId="18" odxf="1" s="1" dxf="1">
    <nc r="F2" t="inlineStr">
      <is>
        <t>Amount/0.5ha</t>
      </is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0" sId="18" odxf="1" s="1" dxf="1">
    <nc r="I2" t="inlineStr">
      <is>
        <t>Assumptions</t>
      </is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</ndxf>
  </rcc>
  <rcc rId="1041" sId="18" odxf="1" dxf="1">
    <nc r="A3" t="inlineStr">
      <is>
        <t>Income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" sId="18" odxf="1" dxf="1">
    <nc r="B3" t="inlineStr">
      <is>
        <t>tonnes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" sId="18" odxf="1" s="1" dxf="1" numFmtId="34">
    <nc r="C3">
      <v>30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" sId="18" odxf="1" s="1" dxf="1" numFmtId="34">
    <nc r="D3">
      <v>6180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5" sId="18" odxf="1" s="1" dxf="1">
    <nc r="E3">
      <f>C3*D3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6" sId="18" odxf="1" s="1" dxf="1">
    <nc r="F3">
      <f>E3/2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7" sId="18">
    <nc r="H3" t="inlineStr">
      <is>
        <t>Price per crate</t>
      </is>
    </nc>
  </rcc>
  <rcc rId="1048" sId="18">
    <nc r="I3">
      <v>90</v>
    </nc>
  </rcc>
  <rcc rId="1049" sId="18">
    <nc r="K3">
      <v>10</v>
    </nc>
  </rcc>
  <rcc rId="1050" sId="18" odxf="1" dxf="1">
    <nc r="A4" t="inlineStr">
      <is>
        <t>Variable Cost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qref="B4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C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D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E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F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51" sId="18" odxf="1" dxf="1">
    <nc r="A5" t="inlineStr">
      <is>
        <t>Items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2" sId="18" odxf="1" dxf="1">
    <nc r="B5" t="inlineStr">
      <is>
        <t>Units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3" sId="18" odxf="1" s="1" dxf="1">
    <nc r="C5" t="inlineStr">
      <is>
        <t>Quantity</t>
      </is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4" sId="18" odxf="1" s="1" dxf="1">
    <nc r="D5" t="inlineStr">
      <is>
        <t>Cost/Unit</t>
      </is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5" sId="18" odxf="1" s="1" dxf="1">
    <nc r="E5" t="inlineStr">
      <is>
        <t>T.C/ Ha</t>
      </is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6" sId="18" odxf="1" s="1" dxf="1">
    <nc r="F5" t="inlineStr">
      <is>
        <t>T. C/0.5 Ha</t>
      </is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7" sId="18" odxf="1" dxf="1">
    <nc r="A6" t="inlineStr">
      <is>
        <t>Seedlings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8" sId="18" odxf="1" dxf="1">
    <nc r="B6" t="inlineStr">
      <is>
        <t>1 000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59" sId="18" odxf="1" s="1" dxf="1" numFmtId="34">
    <nc r="C6">
      <v>22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0" sId="18" odxf="1" s="1" dxf="1">
    <nc r="D6">
      <f>'Item List 2024'!D306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1" sId="18" odxf="1" s="1" dxf="1">
    <nc r="E6">
      <f>C6*D6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2" sId="18" odxf="1" s="1" dxf="1">
    <nc r="F6">
      <f>E6/2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3" sId="18" odxf="1" dxf="1">
    <nc r="A7" t="inlineStr">
      <is>
        <t>Gap filling seedlings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4" sId="18" odxf="1" dxf="1">
    <nc r="B7">
      <v>1000</v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5" sId="18" odxf="1" s="1" dxf="1" numFmtId="34">
    <nc r="C7">
      <v>1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" sId="18" odxf="1" s="1" dxf="1">
    <nc r="D7">
      <f>'Item List 2024'!D306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" sId="18" odxf="1" s="1" dxf="1">
    <nc r="E7">
      <f>C7*D7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" sId="18" odxf="1" s="1" dxf="1">
    <nc r="F7">
      <f>E7/2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9" sId="18" odxf="1" dxf="1">
    <nc r="A8" t="inlineStr">
      <is>
        <t>Ploughing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0" sId="18" odxf="1" dxf="1">
    <nc r="B8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1" sId="18" odxf="1" s="1" dxf="1" numFmtId="34">
    <nc r="C8">
      <v>2.5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" sId="18" odxf="1" s="1" dxf="1">
    <nc r="D8">
      <f>'Item List 2024'!D2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" sId="18" odxf="1" s="1" dxf="1">
    <nc r="E8">
      <f>C8*D8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4" sId="18" odxf="1" s="1" dxf="1">
    <nc r="F8">
      <f>E8/2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5" sId="18" odxf="1" dxf="1">
    <nc r="A9" t="inlineStr">
      <is>
        <t>Discing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6" sId="18" odxf="1" dxf="1">
    <nc r="B9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7" sId="18" odxf="1" s="1" dxf="1" numFmtId="34">
    <nc r="C9">
      <v>1.5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" sId="18" odxf="1" s="1" dxf="1">
    <nc r="D9">
      <f>'Item List 2024'!D3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" sId="18" odxf="1" s="1" dxf="1">
    <nc r="E9">
      <f>C9*D9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" sId="18" odxf="1" s="1" dxf="1">
    <nc r="F9">
      <f>E9/2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1" sId="18" odxf="1" dxf="1">
    <nc r="A10" t="inlineStr">
      <is>
        <t>Ridging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2" sId="18" odxf="1" dxf="1">
    <nc r="B10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3" sId="18" odxf="1" s="1" dxf="1" numFmtId="34">
    <nc r="C10">
      <v>1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" sId="18" odxf="1" s="1" dxf="1">
    <nc r="D10">
      <f>'Item List 2024'!D4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" sId="18" odxf="1" s="1" dxf="1">
    <nc r="E10">
      <f>C10*D10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" sId="18" odxf="1" s="1" dxf="1">
    <nc r="F10">
      <f>E10/2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7" sId="18" odxf="1" dxf="1">
    <nc r="A11" t="inlineStr">
      <is>
        <t>Fertilizer - 2:3:2 (37)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8" sId="18" odxf="1" dxf="1">
    <nc r="B11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9" sId="18" odxf="1" s="1" dxf="1" numFmtId="34">
    <nc r="C11">
      <v>8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" sId="18" odxf="1" s="1" dxf="1">
    <nc r="D11">
      <f>'Item List 2024'!D142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" sId="18" odxf="1" s="1" dxf="1">
    <nc r="E11">
      <f>C11*D11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" sId="18" odxf="1" s="1" dxf="1">
    <nc r="F11">
      <f>E11/2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3" sId="18" odxf="1" dxf="1">
    <nc r="A12" t="inlineStr">
      <is>
        <t>Manure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4" sId="18" odxf="1" dxf="1">
    <nc r="B12" t="inlineStr">
      <is>
        <t>40kg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5" sId="18" odxf="1" s="1" dxf="1" numFmtId="34">
    <nc r="C12">
      <v>100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" sId="18" odxf="1" s="1" dxf="1">
    <nc r="D12">
      <f>'Item List 2024'!D171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" sId="18" odxf="1" s="1" dxf="1">
    <nc r="E12">
      <f>C12*D12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8" sId="18" odxf="1" s="1" dxf="1">
    <nc r="F12">
      <f>E12/2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9" sId="18" odxf="1" dxf="1">
    <nc r="A13">
      <f>'Item List 2024'!B144</f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0" sId="18" odxf="1" dxf="1">
    <nc r="B13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1" sId="18" odxf="1" s="1" dxf="1" numFmtId="34">
    <nc r="C13">
      <v>4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2" sId="18" odxf="1" s="1" dxf="1">
    <nc r="D13">
      <f>'Item List 2024'!D144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3" sId="18" odxf="1" s="1" dxf="1">
    <nc r="E13">
      <f>C13*D13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4" sId="18" odxf="1" s="1" dxf="1">
    <nc r="F13">
      <f>E13/2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5" sId="18" odxf="1" dxf="1">
    <nc r="A14" t="inlineStr">
      <is>
        <t>Lime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6" sId="18" odxf="1" dxf="1">
    <nc r="B14" t="inlineStr">
      <is>
        <t>50 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7" sId="18" odxf="1" s="1" dxf="1" numFmtId="34">
    <nc r="C14">
      <v>20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8" sId="18" odxf="1" s="1" dxf="1">
    <nc r="D14">
      <f>'Item List 2024'!D150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09" sId="18" odxf="1" s="1" dxf="1">
    <nc r="E14">
      <f>C14*D14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0" sId="18" odxf="1" s="1" dxf="1">
    <nc r="F14">
      <f>E14/2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1" sId="18" odxf="1" dxf="1">
    <nc r="A15" t="inlineStr">
      <is>
        <t>L.A.N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2" sId="18" odxf="1" dxf="1">
    <nc r="B15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3" sId="18" odxf="1" s="1" dxf="1" numFmtId="34">
    <nc r="C15">
      <v>4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4" sId="18" odxf="1" s="1" dxf="1">
    <nc r="D15">
      <f>'Item List 2024'!D145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5" sId="18" odxf="1" s="1" dxf="1">
    <nc r="E15">
      <f>C15*D15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6" sId="18" odxf="1" s="1" dxf="1">
    <nc r="F15">
      <f>E15/2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7" sId="18" odxf="1" dxf="1">
    <nc r="A16" t="inlineStr">
      <is>
        <t>Transport (Inputs)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8" sId="18" odxf="1" dxf="1">
    <nc r="B16" t="inlineStr">
      <is>
        <t>Trips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19" sId="18" odxf="1" s="1" dxf="1" numFmtId="34">
    <nc r="C16">
      <v>4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0" sId="18" odxf="1" s="1" dxf="1">
    <nc r="D16">
      <f>'Item List 2024'!D8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1" sId="18" odxf="1" s="1" dxf="1">
    <nc r="E16">
      <f>C16*D16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2" sId="18" odxf="1" s="1" dxf="1">
    <nc r="F16">
      <f>E16/2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3" sId="18" odxf="1" dxf="1">
    <nc r="A17" t="inlineStr">
      <is>
        <t>Irrigation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4" sId="18" odxf="1" dxf="1">
    <nc r="B17" t="inlineStr">
      <is>
        <t>Power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5" sId="18" odxf="1" s="1" dxf="1" numFmtId="34">
    <nc r="C17">
      <v>2.8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6" sId="18" odxf="1" s="1" dxf="1">
    <nc r="D17">
      <f>'Item List 2024'!D6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7" sId="18" odxf="1" s="1" dxf="1">
    <nc r="E17">
      <f>C17*D17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8" sId="18" odxf="1" s="1" dxf="1">
    <nc r="F17">
      <f>E17/2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9" sId="18" odxf="1" dxf="1">
    <nc r="A18" t="inlineStr">
      <is>
        <t>Irrigation maintenance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qref="B18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0" sId="18" odxf="1" s="1" dxf="1" numFmtId="34">
    <nc r="C18">
      <v>1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1" sId="18" odxf="1" s="1" dxf="1">
    <nc r="D18">
      <f>'Item List 2024'!D7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2" sId="18" odxf="1" s="1" dxf="1">
    <nc r="E18">
      <f>C18*D18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3" sId="18" odxf="1" s="1" dxf="1">
    <nc r="F18">
      <f>E18/2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4" sId="18" odxf="1" dxf="1">
    <nc r="A19" t="inlineStr">
      <is>
        <t>Chemicals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qref="B19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C19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D19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E19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F19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5" sId="18" odxf="1" dxf="1">
    <nc r="A20" t="inlineStr">
      <is>
        <t>Pesticides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i/>
        <sz val="12"/>
        <color theme="1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qref="B20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C20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D20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E20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F20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36" sId="18" odxf="1" dxf="1">
    <nc r="A21">
      <f>'Item List 2024'!B215</f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7" sId="18" odxf="1" dxf="1">
    <nc r="B21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8" sId="18" odxf="1" s="1" dxf="1" numFmtId="34">
    <nc r="C21">
      <v>2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9" sId="18" odxf="1" s="1" dxf="1">
    <nc r="D21">
      <f>'Item List 2024'!D215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0" sId="18" odxf="1" s="1" dxf="1">
    <nc r="E21">
      <f>C21*D21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1" sId="18" odxf="1" s="1" dxf="1">
    <nc r="F21">
      <f>E21/2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2" sId="18" odxf="1" dxf="1">
    <nc r="A22" t="inlineStr">
      <is>
        <t>Actara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3" sId="18" odxf="1" dxf="1">
    <nc r="B22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4" sId="18" odxf="1" s="1" dxf="1" numFmtId="34">
    <nc r="C22">
      <v>1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5" sId="18" odxf="1" s="1" dxf="1">
    <nc r="D22">
      <f>'Item List 2024'!D209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6" sId="18" odxf="1" s="1" dxf="1">
    <nc r="E22">
      <f>D22*C22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7" sId="18" odxf="1" s="1" dxf="1">
    <nc r="F22">
      <f>E22/2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8" sId="18" odxf="1" dxf="1">
    <nc r="A23" t="inlineStr">
      <is>
        <t>Agromectin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9" sId="18" odxf="1" dxf="1">
    <nc r="B23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0" sId="18" odxf="1" s="1" dxf="1" numFmtId="34">
    <nc r="C23">
      <v>1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1" sId="18" odxf="1" s="1" dxf="1">
    <nc r="D23">
      <f>'Item List 2024'!D351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2" sId="18" odxf="1" s="1" dxf="1">
    <nc r="E23">
      <f>C23*D23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3" sId="18" odxf="1" s="1" dxf="1">
    <nc r="F23">
      <f>E23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4" sId="18" odxf="1" dxf="1">
    <nc r="A24">
      <f>'Item List 2024'!B226</f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5" sId="18" odxf="1" dxf="1">
    <nc r="B24" t="inlineStr">
      <is>
        <t>5L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6" sId="18" odxf="1" s="1" dxf="1" numFmtId="34">
    <nc r="C24">
      <v>1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7" sId="18" odxf="1" s="1" dxf="1">
    <nc r="D24">
      <f>'Item List 2024'!D226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8" sId="18" odxf="1" s="1" dxf="1">
    <nc r="E24">
      <f>C24*D24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9" sId="18" odxf="1" s="1" dxf="1">
    <nc r="F24">
      <f>E24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0" sId="18" odxf="1" dxf="1">
    <nc r="A25" t="inlineStr">
      <is>
        <t>Malasol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1" sId="18" odxf="1" dxf="1">
    <nc r="B25" t="inlineStr">
      <is>
        <t>500ml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2" sId="18" odxf="1" s="1" dxf="1" numFmtId="34">
    <nc r="C25">
      <v>2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3" sId="18" odxf="1" s="1" dxf="1">
    <nc r="D25">
      <f>'Item List 2024'!D206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4" sId="18" odxf="1" s="1" dxf="1">
    <nc r="E25">
      <f>C25*D25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5" sId="18" odxf="1" s="1" dxf="1">
    <nc r="F25">
      <f>E25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6" sId="18" odxf="1" dxf="1">
    <nc r="A26" t="inlineStr">
      <is>
        <t>Fungicides</t>
      </is>
    </nc>
    <odxf>
      <font>
        <b val="0"/>
        <i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i/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qref="B26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C26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D26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E26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F26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67" sId="18" odxf="1" dxf="1">
    <nc r="A27" t="inlineStr">
      <is>
        <t>Bravo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8" sId="18" odxf="1" dxf="1">
    <nc r="B27" t="inlineStr">
      <is>
        <t>500 ml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9" sId="18" odxf="1" s="1" dxf="1" numFmtId="34">
    <nc r="C27">
      <v>3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0" sId="18" odxf="1" s="1" dxf="1">
    <nc r="D27">
      <f>'Item List 2024'!D178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1" sId="18" odxf="1" s="1" dxf="1">
    <nc r="E27">
      <f>C27*D27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2" sId="18" odxf="1" s="1" dxf="1">
    <nc r="F27">
      <f>E27/2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3" sId="18" odxf="1" dxf="1">
    <nc r="A28" t="inlineStr">
      <is>
        <t>Kickback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4" sId="18" odxf="1" dxf="1">
    <nc r="B28" t="inlineStr">
      <is>
        <t>5kg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5" sId="18" odxf="1" s="1" dxf="1" numFmtId="34">
    <nc r="C28">
      <v>1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6" sId="18" odxf="1" s="1" dxf="1">
    <nc r="D28">
      <f>'Item List 2024'!D188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7" sId="18" odxf="1" s="1" dxf="1">
    <nc r="E28">
      <f>C28*D28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8" sId="18" odxf="1" s="1" dxf="1">
    <nc r="F28">
      <f>E28/2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9" sId="18" odxf="1" dxf="1">
    <nc r="A29" t="inlineStr">
      <is>
        <t>Dithane M45 (Mancozeb)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0" sId="18" odxf="1" dxf="1">
    <nc r="B29" t="inlineStr">
      <is>
        <t>2kg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1" sId="18" odxf="1" s="1" dxf="1" numFmtId="34">
    <nc r="C29">
      <v>2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2" sId="18" odxf="1" s="1" dxf="1">
    <nc r="D29">
      <f>'Item List 2024'!D184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3" sId="18" odxf="1" s="1" dxf="1">
    <nc r="E29">
      <f>C29*D29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4" sId="18" odxf="1" s="1" dxf="1">
    <nc r="F29">
      <f>E29/2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5" sId="18" odxf="1" dxf="1">
    <nc r="A30" t="inlineStr">
      <is>
        <t xml:space="preserve">Copper Oxychloride 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6" sId="18" odxf="1" dxf="1">
    <nc r="B30" t="inlineStr">
      <is>
        <t>2kg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7" sId="18" odxf="1" s="1" dxf="1" numFmtId="34">
    <nc r="C30">
      <v>1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8" sId="18" odxf="1" s="1" dxf="1">
    <nc r="D30">
      <f>'Item List 2024'!D181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9" sId="18" odxf="1" s="1" dxf="1">
    <nc r="E30">
      <f>C30*D30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0" sId="18" odxf="1" s="1" dxf="1">
    <nc r="F30">
      <f>E30/2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1" sId="18" odxf="1" dxf="1">
    <nc r="A31" t="inlineStr">
      <is>
        <t>Liquid Fertilizer (Booster) and Sticker</t>
      </is>
    </nc>
    <odxf>
      <font>
        <b val="0"/>
        <i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odxf>
    <ndxf>
      <font>
        <b/>
        <i/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left" vertical="top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fmt sheetId="18" s="1" sqref="D31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E31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F31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92" sId="18" odxf="1" dxf="1">
    <nc r="A32" t="inlineStr">
      <is>
        <t>V12 multi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3" sId="18" odxf="1" dxf="1">
    <nc r="B32" t="inlineStr">
      <is>
        <t>5L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4" sId="18" odxf="1" s="1" dxf="1" numFmtId="34">
    <nc r="C32">
      <v>1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5" sId="18" odxf="1" s="1" dxf="1">
    <nc r="D32">
      <f>'Item List 2024'!D153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6" sId="18" odxf="1" s="1" dxf="1">
    <nc r="E32">
      <f>C32*D32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7" sId="18" odxf="1" s="1" dxf="1">
    <nc r="F32">
      <f>E32/2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8" sId="18" odxf="1" dxf="1">
    <nc r="A33" t="inlineStr">
      <is>
        <t>Nufilm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9" sId="18" odxf="1" dxf="1">
    <nc r="B33" t="inlineStr">
      <is>
        <t>1 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0" sId="18" odxf="1" s="1" dxf="1" numFmtId="34">
    <nc r="C33">
      <v>1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" sId="18" odxf="1" s="1" dxf="1">
    <nc r="D33">
      <f>'Item List 2024'!D257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" sId="18" odxf="1" s="1" dxf="1">
    <nc r="E33">
      <f>C33*D33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" sId="18" odxf="1" s="1" dxf="1">
    <nc r="F33">
      <f>E33/2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4" sId="18" odxf="1" dxf="1">
    <nc r="A34" t="inlineStr">
      <is>
        <t>Labour and transport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qref="B34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C3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D3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E3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F3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5" sId="18" odxf="1" dxf="1">
    <nc r="A35" t="inlineStr">
      <is>
        <t>Transplanting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6" sId="18" odxf="1" dxf="1">
    <nc r="B35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" sId="18" odxf="1" s="1" dxf="1" numFmtId="34">
    <nc r="C35">
      <v>15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" sId="18" odxf="1" s="1" dxf="1">
    <nc r="D35">
      <f>'Item List 2024'!D10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9" sId="18" odxf="1" s="1" dxf="1">
    <nc r="E35">
      <f>C35*D35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0" sId="18" odxf="1" s="1" dxf="1">
    <nc r="F35">
      <f>E35/2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1" sId="18" odxf="1" dxf="1">
    <nc r="A36" t="inlineStr">
      <is>
        <t xml:space="preserve">Gap filling 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2" sId="18" odxf="1" dxf="1">
    <nc r="B36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3" sId="18" odxf="1" s="1" dxf="1" numFmtId="34">
    <nc r="C36">
      <v>1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4" sId="18" odxf="1" s="1" dxf="1">
    <nc r="D36">
      <f>'Item List 2024'!D10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5" sId="18" odxf="1" s="1" dxf="1">
    <nc r="E36">
      <f>C36*D36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6" sId="18" odxf="1" s="1" dxf="1">
    <nc r="F36">
      <f>E36/2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7" sId="18" odxf="1" dxf="1">
    <nc r="A37" t="inlineStr">
      <is>
        <t>Weeding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8" sId="18" odxf="1" dxf="1">
    <nc r="B37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" sId="18" odxf="1" s="1" dxf="1" numFmtId="34">
    <nc r="C37">
      <v>30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" sId="18" odxf="1" s="1" dxf="1">
    <nc r="D37">
      <f>'Item List 2024'!D10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" sId="18" odxf="1" s="1" dxf="1">
    <nc r="E37">
      <f>C37*D37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2" sId="18" odxf="1" s="1" dxf="1">
    <nc r="F37">
      <f>E37/2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3" sId="18" odxf="1" dxf="1">
    <nc r="A38" t="inlineStr">
      <is>
        <t>Side Dressing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4" sId="18" odxf="1" dxf="1">
    <nc r="B38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" sId="18" odxf="1" s="1" dxf="1" numFmtId="34">
    <nc r="C38">
      <v>5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" sId="18" odxf="1" s="1" dxf="1">
    <nc r="D38">
      <f>'Item List 2024'!D10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" sId="18" odxf="1" s="1" dxf="1">
    <nc r="E38">
      <f>C38*D38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8" sId="18" odxf="1" s="1" dxf="1">
    <nc r="F38">
      <f>E38/2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9" sId="18" odxf="1" dxf="1">
    <nc r="A39" t="inlineStr">
      <is>
        <t>Pest and Disease Control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0" sId="18" odxf="1" dxf="1">
    <nc r="B39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" sId="18" odxf="1" s="1" dxf="1" numFmtId="34">
    <nc r="C39">
      <v>12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" sId="18" odxf="1" s="1" dxf="1">
    <nc r="D39">
      <f>'Item List 2024'!D10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3" sId="18" odxf="1" s="1" dxf="1">
    <nc r="E39">
      <f>C39*D39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4" sId="18" odxf="1" s="1" dxf="1">
    <nc r="F39">
      <f>E39/2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5" sId="18" odxf="1" dxf="1">
    <nc r="A40" t="inlineStr">
      <is>
        <t>Irrigation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6" sId="18" odxf="1" dxf="1">
    <nc r="B40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7" sId="18" odxf="1" s="1" dxf="1" numFmtId="34">
    <nc r="C40">
      <v>15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8" sId="18" odxf="1" s="1" dxf="1">
    <nc r="D40">
      <f>'Item List 2024'!D10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9" sId="18" odxf="1" s="1" dxf="1">
    <nc r="E40">
      <f>C40*D40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0" sId="18" odxf="1" s="1" dxf="1">
    <nc r="F40">
      <f>E40/2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1" sId="18" odxf="1" dxf="1">
    <nc r="A41" t="inlineStr">
      <is>
        <t>Harvesting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2" sId="18" odxf="1" dxf="1">
    <nc r="B41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3" sId="18" odxf="1" s="1" dxf="1" numFmtId="34">
    <nc r="C41">
      <v>80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4" sId="18" odxf="1" s="1" dxf="1">
    <nc r="D41">
      <f>'Item List 2024'!D10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5" sId="18" odxf="1" s="1" dxf="1">
    <nc r="E41">
      <f>C41*D41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6" sId="18" odxf="1" s="1" dxf="1">
    <nc r="F41">
      <f>E41/2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7" sId="18" odxf="1" dxf="1">
    <nc r="A42" t="inlineStr">
      <is>
        <t>Transport (market)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8" sId="18" odxf="1" dxf="1">
    <nc r="B42" t="inlineStr">
      <is>
        <t>tons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" sId="18" odxf="1" s="1" dxf="1" numFmtId="34">
    <nc r="C42">
      <v>26</v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" sId="18" odxf="1" s="1" dxf="1">
    <nc r="D42">
      <f>'Item List 2024'!D9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" sId="18" odxf="1" s="1" dxf="1">
    <nc r="E42">
      <f>C42*D42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2" sId="18" odxf="1" s="1" dxf="1">
    <nc r="F42">
      <f>E42/2</f>
    </nc>
    <odxf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3" sId="18" odxf="1" dxf="1">
    <nc r="A43" t="inlineStr">
      <is>
        <t>Total Variable Costs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qref="B43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C43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D43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4" sId="18" odxf="1" s="1" dxf="1">
    <nc r="E43">
      <f>SUM(E6:E42)</f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" sId="18" odxf="1" s="1" dxf="1">
    <nc r="F43">
      <f>SUM(F6:F42)</f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" sId="18" odxf="1" dxf="1">
    <nc r="A44" t="inlineStr">
      <is>
        <t>Gross Profit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qref="B44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C4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D4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7" sId="18" odxf="1" s="1" dxf="1">
    <nc r="E44">
      <f>E3-E43</f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8" sId="18" odxf="1" s="1" dxf="1">
    <nc r="F44">
      <f>F3-F43</f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9" sId="18" odxf="1" dxf="1">
    <nc r="A45" t="inlineStr">
      <is>
        <t>Gross Margin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qref="B45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C45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D45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0" sId="18" odxf="1" s="1" dxf="1">
    <nc r="E45">
      <f>E44/E3</f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" sId="18" odxf="1" s="1" dxf="1">
    <nc r="F45">
      <f>F44/F3</f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" sId="18" odxf="1" dxf="1">
    <nc r="A46" t="inlineStr">
      <is>
        <t xml:space="preserve">BEP 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" sId="18" odxf="1" dxf="1">
    <nc r="B46" t="inlineStr">
      <is>
        <t>E/tonne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="1" sqref="C46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D46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4" sId="18" odxf="1" s="1" dxf="1">
    <nc r="E46">
      <f>E43/C3</f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5" sId="18" odxf="1" s="1" dxf="1">
    <nc r="F46">
      <f>F43/K3</f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qref="J46" start="0" length="0">
    <dxf>
      <numFmt numFmtId="164" formatCode="_-* #,##0.00_-;\-* #,##0.00_-;_-* &quot;-&quot;??_-;_-@_-"/>
    </dxf>
  </rfmt>
  <rcc rId="1266" sId="18" odxf="1" dxf="1">
    <nc r="A47" t="inlineStr">
      <is>
        <t xml:space="preserve"> BEY 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" sId="18" odxf="1" dxf="1">
    <nc r="B47" t="inlineStr">
      <is>
        <t>tonnes/ha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="1" sqref="C47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8" s="1" sqref="D47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8" sId="18" odxf="1" s="1" dxf="1">
    <nc r="E47">
      <f>E43/D3</f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" sId="18" odxf="1" s="1" dxf="1">
    <nc r="F47">
      <f>F43/D3</f>
    </nc>
    <odxf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8" sqref="A48" start="0" length="0">
    <dxf>
      <font>
        <sz val="12"/>
        <color theme="1"/>
        <name val="Calibri"/>
        <family val="2"/>
        <scheme val="minor"/>
      </font>
    </dxf>
  </rfmt>
  <rfmt sheetId="18" sqref="B48" start="0" length="0">
    <dxf>
      <font>
        <sz val="12"/>
        <color theme="1"/>
        <name val="Calibri"/>
        <family val="2"/>
        <scheme val="minor"/>
      </font>
    </dxf>
  </rfmt>
  <rfmt sheetId="18" s="1" sqref="C4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4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4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4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49" start="0" length="0">
    <dxf>
      <font>
        <sz val="12"/>
        <color theme="1"/>
        <name val="Calibri"/>
        <family val="2"/>
        <scheme val="minor"/>
      </font>
    </dxf>
  </rfmt>
  <rfmt sheetId="18" sqref="B49" start="0" length="0">
    <dxf>
      <font>
        <sz val="12"/>
        <color theme="1"/>
        <name val="Calibri"/>
        <family val="2"/>
        <scheme val="minor"/>
      </font>
    </dxf>
  </rfmt>
  <rfmt sheetId="18" s="1" sqref="C4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4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4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4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cc rId="1270" sId="18" odxf="1" dxf="1">
    <nc r="A50" t="inlineStr">
      <is>
        <t>Assumptions</t>
      </is>
    </nc>
    <odxf>
      <font>
        <b val="0"/>
        <sz val="11"/>
        <color theme="1"/>
        <name val="Calibri"/>
        <family val="2"/>
        <scheme val="minor"/>
      </font>
    </odxf>
    <ndxf>
      <font>
        <b/>
        <sz val="12"/>
        <color theme="1"/>
        <name val="Times New Roman"/>
        <family val="1"/>
        <scheme val="none"/>
      </font>
    </ndxf>
  </rcc>
  <rfmt sheetId="18" sqref="B50" start="0" length="0">
    <dxf>
      <font>
        <sz val="12"/>
        <color theme="1"/>
        <name val="Times New Roman"/>
        <family val="1"/>
        <scheme val="none"/>
      </font>
    </dxf>
  </rfmt>
  <rfmt sheetId="18" s="1" sqref="C50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D50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E50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F50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cc rId="1271" sId="18" odxf="1" dxf="1">
    <nc r="A51" t="inlineStr">
      <is>
        <t>Lime (costing E95) should be applied in accodance with soil test results once in 3 - 5 years</t>
      </is>
    </nc>
    <odxf>
      <font>
        <sz val="11"/>
        <color theme="1"/>
        <name val="Calibri"/>
        <family val="2"/>
        <scheme val="minor"/>
      </font>
    </odxf>
    <ndxf>
      <font>
        <sz val="12"/>
        <color theme="1"/>
        <name val="Times New Roman"/>
        <family val="1"/>
        <scheme val="none"/>
      </font>
    </ndxf>
  </rcc>
  <rfmt sheetId="18" sqref="B51" start="0" length="0">
    <dxf>
      <font>
        <sz val="12"/>
        <color theme="1"/>
        <name val="Times New Roman"/>
        <family val="1"/>
        <scheme val="none"/>
      </font>
    </dxf>
  </rfmt>
  <rfmt sheetId="18" s="1" sqref="C51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D51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E51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F51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cc rId="1272" sId="18" odxf="1" dxf="1">
    <nc r="A52" t="inlineStr">
      <is>
        <t>Yield received is dependant on seed variety used</t>
      </is>
    </nc>
    <odxf>
      <font>
        <sz val="11"/>
        <color theme="1"/>
        <name val="Calibri"/>
        <family val="2"/>
        <scheme val="minor"/>
      </font>
    </odxf>
    <ndxf>
      <font>
        <sz val="12"/>
        <color theme="1"/>
        <name val="Times New Roman"/>
        <family val="1"/>
        <scheme val="none"/>
      </font>
    </ndxf>
  </rcc>
  <rfmt sheetId="18" sqref="B52" start="0" length="0">
    <dxf>
      <font>
        <sz val="12"/>
        <color theme="1"/>
        <name val="Times New Roman"/>
        <family val="1"/>
        <scheme val="none"/>
      </font>
    </dxf>
  </rfmt>
  <rfmt sheetId="18" s="1" sqref="C52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D52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E52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F52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qref="A53" start="0" length="0">
    <dxf>
      <font>
        <b/>
        <sz val="12"/>
        <color theme="1"/>
        <name val="Times New Roman"/>
        <family val="1"/>
        <scheme val="none"/>
      </font>
    </dxf>
  </rfmt>
  <rfmt sheetId="18" sqref="B53" start="0" length="0">
    <dxf>
      <font>
        <b/>
        <sz val="12"/>
        <color theme="1"/>
        <name val="Times New Roman"/>
        <family val="1"/>
        <scheme val="none"/>
      </font>
      <numFmt numFmtId="13" formatCode="0%"/>
    </dxf>
  </rfmt>
  <rfmt sheetId="18" s="1" sqref="C53" start="0" length="0">
    <dxf>
      <font>
        <b/>
        <sz val="12"/>
        <color theme="1"/>
        <name val="Times New Roman"/>
        <family val="1"/>
        <scheme val="none"/>
      </font>
      <numFmt numFmtId="13" formatCode="0%"/>
    </dxf>
  </rfmt>
  <rfmt sheetId="18" s="1" sqref="D53" start="0" length="0">
    <dxf>
      <font>
        <b/>
        <sz val="12"/>
        <color theme="1"/>
        <name val="Times New Roman"/>
        <family val="1"/>
        <scheme val="none"/>
      </font>
      <numFmt numFmtId="13" formatCode="0%"/>
    </dxf>
  </rfmt>
  <rfmt sheetId="18" s="1" sqref="E53" start="0" length="0">
    <dxf>
      <font>
        <b/>
        <sz val="12"/>
        <color theme="1"/>
        <name val="Times New Roman"/>
        <family val="1"/>
        <scheme val="none"/>
      </font>
      <numFmt numFmtId="13" formatCode="0%"/>
    </dxf>
  </rfmt>
  <rfmt sheetId="18" s="1" sqref="F53" start="0" length="0">
    <dxf>
      <font>
        <b/>
        <sz val="12"/>
        <color theme="1"/>
        <name val="Times New Roman"/>
        <family val="1"/>
        <scheme val="none"/>
      </font>
      <numFmt numFmtId="13" formatCode="0%"/>
    </dxf>
  </rfmt>
  <rfmt sheetId="18" sqref="A53:XFD53" start="0" length="0">
    <dxf>
      <font>
        <b/>
        <sz val="11"/>
        <color theme="1"/>
        <name val="Calibri"/>
        <family val="2"/>
        <scheme val="minor"/>
      </font>
    </dxf>
  </rfmt>
  <rfmt sheetId="18" sqref="A54" start="0" length="0">
    <dxf>
      <font>
        <sz val="12"/>
        <color theme="1"/>
        <name val="Times New Roman"/>
        <family val="1"/>
        <scheme val="none"/>
      </font>
    </dxf>
  </rfmt>
  <rfmt sheetId="18" sqref="B54" start="0" length="0">
    <dxf>
      <font>
        <sz val="12"/>
        <color theme="1"/>
        <name val="Times New Roman"/>
        <family val="1"/>
        <scheme val="none"/>
      </font>
      <alignment horizontal="right" vertical="top"/>
    </dxf>
  </rfmt>
  <rfmt sheetId="18" s="1" sqref="C5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D5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E5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F54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qref="A55" start="0" length="0">
    <dxf>
      <font>
        <sz val="12"/>
        <color theme="1"/>
        <name val="Times New Roman"/>
        <family val="1"/>
        <scheme val="none"/>
      </font>
    </dxf>
  </rfmt>
  <rfmt sheetId="18" sqref="B55" start="0" length="0">
    <dxf>
      <font>
        <sz val="12"/>
        <color theme="1"/>
        <name val="Times New Roman"/>
        <family val="1"/>
        <scheme val="none"/>
      </font>
      <alignment horizontal="right" vertical="top"/>
    </dxf>
  </rfmt>
  <rfmt sheetId="18" s="1" sqref="C55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D55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E55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F55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qref="A56" start="0" length="0">
    <dxf>
      <font>
        <sz val="12"/>
        <color theme="1"/>
        <name val="Times New Roman"/>
        <family val="1"/>
        <scheme val="none"/>
      </font>
    </dxf>
  </rfmt>
  <rfmt sheetId="18" sqref="B56" start="0" length="0">
    <dxf>
      <font>
        <sz val="12"/>
        <color theme="1"/>
        <name val="Times New Roman"/>
        <family val="1"/>
        <scheme val="none"/>
      </font>
      <alignment horizontal="right" vertical="top"/>
    </dxf>
  </rfmt>
  <rfmt sheetId="18" s="1" sqref="C56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D56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E56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F56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qref="A57" start="0" length="0">
    <dxf>
      <font>
        <sz val="12"/>
        <color theme="1"/>
        <name val="Times New Roman"/>
        <family val="1"/>
        <scheme val="none"/>
      </font>
    </dxf>
  </rfmt>
  <rfmt sheetId="18" sqref="B57" start="0" length="0">
    <dxf>
      <font>
        <sz val="12"/>
        <color theme="1"/>
        <name val="Times New Roman"/>
        <family val="1"/>
        <scheme val="none"/>
      </font>
      <alignment horizontal="right" vertical="top"/>
    </dxf>
  </rfmt>
  <rfmt sheetId="18" s="1" sqref="C57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D57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E57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F57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qref="A58" start="0" length="0">
    <dxf>
      <font>
        <sz val="12"/>
        <color theme="1"/>
        <name val="Times New Roman"/>
        <family val="1"/>
        <scheme val="none"/>
      </font>
    </dxf>
  </rfmt>
  <rfmt sheetId="18" sqref="B58" start="0" length="0">
    <dxf>
      <font>
        <sz val="12"/>
        <color theme="1"/>
        <name val="Times New Roman"/>
        <family val="1"/>
        <scheme val="none"/>
      </font>
    </dxf>
  </rfmt>
  <rfmt sheetId="18" s="1" sqref="C58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D58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E58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="1" sqref="F58" start="0" length="0">
    <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</dxf>
  </rfmt>
  <rfmt sheetId="18" sqref="A59" start="0" length="0">
    <dxf>
      <font>
        <sz val="12"/>
        <color theme="1"/>
        <name val="Calibri"/>
        <family val="2"/>
        <scheme val="minor"/>
      </font>
    </dxf>
  </rfmt>
  <rfmt sheetId="18" sqref="B59" start="0" length="0">
    <dxf>
      <font>
        <sz val="12"/>
        <color theme="1"/>
        <name val="Calibri"/>
        <family val="2"/>
        <scheme val="minor"/>
      </font>
    </dxf>
  </rfmt>
  <rfmt sheetId="18" s="1" sqref="C5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5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5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5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60" start="0" length="0">
    <dxf>
      <font>
        <sz val="12"/>
        <color theme="1"/>
        <name val="Calibri"/>
        <family val="2"/>
        <scheme val="minor"/>
      </font>
    </dxf>
  </rfmt>
  <rfmt sheetId="18" sqref="B60" start="0" length="0">
    <dxf>
      <font>
        <sz val="12"/>
        <color theme="1"/>
        <name val="Calibri"/>
        <family val="2"/>
        <scheme val="minor"/>
      </font>
    </dxf>
  </rfmt>
  <rfmt sheetId="18" s="1" sqref="C6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6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6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6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61" start="0" length="0">
    <dxf>
      <font>
        <sz val="12"/>
        <color theme="1"/>
        <name val="Calibri"/>
        <family val="2"/>
        <scheme val="minor"/>
      </font>
    </dxf>
  </rfmt>
  <rfmt sheetId="18" sqref="B61" start="0" length="0">
    <dxf>
      <font>
        <sz val="12"/>
        <color theme="1"/>
        <name val="Calibri"/>
        <family val="2"/>
        <scheme val="minor"/>
      </font>
    </dxf>
  </rfmt>
  <rfmt sheetId="18" s="1" sqref="C6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6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6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6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62" start="0" length="0">
    <dxf>
      <font>
        <sz val="12"/>
        <color theme="1"/>
        <name val="Calibri"/>
        <family val="2"/>
        <scheme val="minor"/>
      </font>
    </dxf>
  </rfmt>
  <rfmt sheetId="18" sqref="B62" start="0" length="0">
    <dxf>
      <font>
        <sz val="12"/>
        <color theme="1"/>
        <name val="Calibri"/>
        <family val="2"/>
        <scheme val="minor"/>
      </font>
    </dxf>
  </rfmt>
  <rfmt sheetId="18" s="1" sqref="C6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6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6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6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63" start="0" length="0">
    <dxf>
      <font>
        <sz val="12"/>
        <color theme="1"/>
        <name val="Calibri"/>
        <family val="2"/>
        <scheme val="minor"/>
      </font>
    </dxf>
  </rfmt>
  <rfmt sheetId="18" sqref="B63" start="0" length="0">
    <dxf>
      <font>
        <sz val="12"/>
        <color theme="1"/>
        <name val="Calibri"/>
        <family val="2"/>
        <scheme val="minor"/>
      </font>
    </dxf>
  </rfmt>
  <rfmt sheetId="18" s="1" sqref="C6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6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6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6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64" start="0" length="0">
    <dxf>
      <font>
        <sz val="12"/>
        <color theme="1"/>
        <name val="Calibri"/>
        <family val="2"/>
        <scheme val="minor"/>
      </font>
    </dxf>
  </rfmt>
  <rfmt sheetId="18" sqref="B64" start="0" length="0">
    <dxf>
      <font>
        <sz val="12"/>
        <color theme="1"/>
        <name val="Calibri"/>
        <family val="2"/>
        <scheme val="minor"/>
      </font>
    </dxf>
  </rfmt>
  <rfmt sheetId="18" s="1" sqref="C6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6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6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6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65" start="0" length="0">
    <dxf>
      <font>
        <sz val="12"/>
        <color theme="1"/>
        <name val="Calibri"/>
        <family val="2"/>
        <scheme val="minor"/>
      </font>
    </dxf>
  </rfmt>
  <rfmt sheetId="18" sqref="B65" start="0" length="0">
    <dxf>
      <font>
        <sz val="12"/>
        <color theme="1"/>
        <name val="Calibri"/>
        <family val="2"/>
        <scheme val="minor"/>
      </font>
    </dxf>
  </rfmt>
  <rfmt sheetId="18" s="1" sqref="C6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6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6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6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66" start="0" length="0">
    <dxf>
      <font>
        <sz val="12"/>
        <color theme="1"/>
        <name val="Calibri"/>
        <family val="2"/>
        <scheme val="minor"/>
      </font>
    </dxf>
  </rfmt>
  <rfmt sheetId="18" sqref="B66" start="0" length="0">
    <dxf>
      <font>
        <sz val="12"/>
        <color theme="1"/>
        <name val="Calibri"/>
        <family val="2"/>
        <scheme val="minor"/>
      </font>
    </dxf>
  </rfmt>
  <rfmt sheetId="18" s="1" sqref="C6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6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6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6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67" start="0" length="0">
    <dxf>
      <font>
        <sz val="12"/>
        <color theme="1"/>
        <name val="Calibri"/>
        <family val="2"/>
        <scheme val="minor"/>
      </font>
    </dxf>
  </rfmt>
  <rfmt sheetId="18" sqref="B67" start="0" length="0">
    <dxf>
      <font>
        <sz val="12"/>
        <color theme="1"/>
        <name val="Calibri"/>
        <family val="2"/>
        <scheme val="minor"/>
      </font>
    </dxf>
  </rfmt>
  <rfmt sheetId="18" s="1" sqref="C6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6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6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6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68" start="0" length="0">
    <dxf>
      <font>
        <sz val="12"/>
        <color theme="1"/>
        <name val="Calibri"/>
        <family val="2"/>
        <scheme val="minor"/>
      </font>
    </dxf>
  </rfmt>
  <rfmt sheetId="18" sqref="B68" start="0" length="0">
    <dxf>
      <font>
        <sz val="12"/>
        <color theme="1"/>
        <name val="Calibri"/>
        <family val="2"/>
        <scheme val="minor"/>
      </font>
    </dxf>
  </rfmt>
  <rfmt sheetId="18" s="1" sqref="C6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6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6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6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69" start="0" length="0">
    <dxf>
      <font>
        <sz val="12"/>
        <color theme="1"/>
        <name val="Calibri"/>
        <family val="2"/>
        <scheme val="minor"/>
      </font>
    </dxf>
  </rfmt>
  <rfmt sheetId="18" sqref="B69" start="0" length="0">
    <dxf>
      <font>
        <sz val="12"/>
        <color theme="1"/>
        <name val="Calibri"/>
        <family val="2"/>
        <scheme val="minor"/>
      </font>
    </dxf>
  </rfmt>
  <rfmt sheetId="18" s="1" sqref="C6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6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6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6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70" start="0" length="0">
    <dxf>
      <font>
        <sz val="12"/>
        <color theme="1"/>
        <name val="Calibri"/>
        <family val="2"/>
        <scheme val="minor"/>
      </font>
    </dxf>
  </rfmt>
  <rfmt sheetId="18" sqref="B70" start="0" length="0">
    <dxf>
      <font>
        <sz val="12"/>
        <color theme="1"/>
        <name val="Calibri"/>
        <family val="2"/>
        <scheme val="minor"/>
      </font>
    </dxf>
  </rfmt>
  <rfmt sheetId="18" s="1" sqref="C7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7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7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7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71" start="0" length="0">
    <dxf>
      <font>
        <sz val="12"/>
        <color theme="1"/>
        <name val="Calibri"/>
        <family val="2"/>
        <scheme val="minor"/>
      </font>
    </dxf>
  </rfmt>
  <rfmt sheetId="18" sqref="B71" start="0" length="0">
    <dxf>
      <font>
        <sz val="12"/>
        <color theme="1"/>
        <name val="Calibri"/>
        <family val="2"/>
        <scheme val="minor"/>
      </font>
    </dxf>
  </rfmt>
  <rfmt sheetId="18" s="1" sqref="C7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7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7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7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72" start="0" length="0">
    <dxf>
      <font>
        <sz val="12"/>
        <color theme="1"/>
        <name val="Calibri"/>
        <family val="2"/>
        <scheme val="minor"/>
      </font>
    </dxf>
  </rfmt>
  <rfmt sheetId="18" sqref="B72" start="0" length="0">
    <dxf>
      <font>
        <sz val="12"/>
        <color theme="1"/>
        <name val="Calibri"/>
        <family val="2"/>
        <scheme val="minor"/>
      </font>
    </dxf>
  </rfmt>
  <rfmt sheetId="18" s="1" sqref="C7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7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7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7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73" start="0" length="0">
    <dxf>
      <font>
        <sz val="12"/>
        <color theme="1"/>
        <name val="Calibri"/>
        <family val="2"/>
        <scheme val="minor"/>
      </font>
    </dxf>
  </rfmt>
  <rfmt sheetId="18" sqref="B73" start="0" length="0">
    <dxf>
      <font>
        <sz val="12"/>
        <color theme="1"/>
        <name val="Calibri"/>
        <family val="2"/>
        <scheme val="minor"/>
      </font>
    </dxf>
  </rfmt>
  <rfmt sheetId="18" s="1" sqref="C7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7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7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7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74" start="0" length="0">
    <dxf>
      <font>
        <sz val="12"/>
        <color theme="1"/>
        <name val="Calibri"/>
        <family val="2"/>
        <scheme val="minor"/>
      </font>
    </dxf>
  </rfmt>
  <rfmt sheetId="18" sqref="B74" start="0" length="0">
    <dxf>
      <font>
        <sz val="12"/>
        <color theme="1"/>
        <name val="Calibri"/>
        <family val="2"/>
        <scheme val="minor"/>
      </font>
    </dxf>
  </rfmt>
  <rfmt sheetId="18" s="1" sqref="C7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7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7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7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75" start="0" length="0">
    <dxf>
      <font>
        <sz val="12"/>
        <color theme="1"/>
        <name val="Calibri"/>
        <family val="2"/>
        <scheme val="minor"/>
      </font>
    </dxf>
  </rfmt>
  <rfmt sheetId="18" sqref="B75" start="0" length="0">
    <dxf>
      <font>
        <sz val="12"/>
        <color theme="1"/>
        <name val="Calibri"/>
        <family val="2"/>
        <scheme val="minor"/>
      </font>
    </dxf>
  </rfmt>
  <rfmt sheetId="18" s="1" sqref="C7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7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7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7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76" start="0" length="0">
    <dxf>
      <font>
        <sz val="12"/>
        <color theme="1"/>
        <name val="Calibri"/>
        <family val="2"/>
        <scheme val="minor"/>
      </font>
    </dxf>
  </rfmt>
  <rfmt sheetId="18" sqref="B76" start="0" length="0">
    <dxf>
      <font>
        <sz val="12"/>
        <color theme="1"/>
        <name val="Calibri"/>
        <family val="2"/>
        <scheme val="minor"/>
      </font>
    </dxf>
  </rfmt>
  <rfmt sheetId="18" s="1" sqref="C7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7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7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7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77" start="0" length="0">
    <dxf>
      <font>
        <sz val="12"/>
        <color theme="1"/>
        <name val="Calibri"/>
        <family val="2"/>
        <scheme val="minor"/>
      </font>
    </dxf>
  </rfmt>
  <rfmt sheetId="18" sqref="B77" start="0" length="0">
    <dxf>
      <font>
        <sz val="12"/>
        <color theme="1"/>
        <name val="Calibri"/>
        <family val="2"/>
        <scheme val="minor"/>
      </font>
    </dxf>
  </rfmt>
  <rfmt sheetId="18" s="1" sqref="C7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7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7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7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78" start="0" length="0">
    <dxf>
      <font>
        <sz val="12"/>
        <color theme="1"/>
        <name val="Calibri"/>
        <family val="2"/>
        <scheme val="minor"/>
      </font>
    </dxf>
  </rfmt>
  <rfmt sheetId="18" sqref="B78" start="0" length="0">
    <dxf>
      <font>
        <sz val="12"/>
        <color theme="1"/>
        <name val="Calibri"/>
        <family val="2"/>
        <scheme val="minor"/>
      </font>
    </dxf>
  </rfmt>
  <rfmt sheetId="18" s="1" sqref="C7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7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7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7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79" start="0" length="0">
    <dxf>
      <font>
        <sz val="12"/>
        <color theme="1"/>
        <name val="Calibri"/>
        <family val="2"/>
        <scheme val="minor"/>
      </font>
    </dxf>
  </rfmt>
  <rfmt sheetId="18" sqref="B79" start="0" length="0">
    <dxf>
      <font>
        <sz val="12"/>
        <color theme="1"/>
        <name val="Calibri"/>
        <family val="2"/>
        <scheme val="minor"/>
      </font>
    </dxf>
  </rfmt>
  <rfmt sheetId="18" s="1" sqref="C7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7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7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7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80" start="0" length="0">
    <dxf>
      <font>
        <sz val="12"/>
        <color theme="1"/>
        <name val="Calibri"/>
        <family val="2"/>
        <scheme val="minor"/>
      </font>
    </dxf>
  </rfmt>
  <rfmt sheetId="18" sqref="B80" start="0" length="0">
    <dxf>
      <font>
        <sz val="12"/>
        <color theme="1"/>
        <name val="Calibri"/>
        <family val="2"/>
        <scheme val="minor"/>
      </font>
    </dxf>
  </rfmt>
  <rfmt sheetId="18" s="1" sqref="C8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8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8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8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81" start="0" length="0">
    <dxf>
      <font>
        <sz val="12"/>
        <color theme="1"/>
        <name val="Calibri"/>
        <family val="2"/>
        <scheme val="minor"/>
      </font>
    </dxf>
  </rfmt>
  <rfmt sheetId="18" sqref="B81" start="0" length="0">
    <dxf>
      <font>
        <sz val="12"/>
        <color theme="1"/>
        <name val="Calibri"/>
        <family val="2"/>
        <scheme val="minor"/>
      </font>
    </dxf>
  </rfmt>
  <rfmt sheetId="18" s="1" sqref="C8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8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8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8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82" start="0" length="0">
    <dxf>
      <font>
        <sz val="12"/>
        <color theme="1"/>
        <name val="Calibri"/>
        <family val="2"/>
        <scheme val="minor"/>
      </font>
    </dxf>
  </rfmt>
  <rfmt sheetId="18" sqref="B82" start="0" length="0">
    <dxf>
      <font>
        <sz val="12"/>
        <color theme="1"/>
        <name val="Calibri"/>
        <family val="2"/>
        <scheme val="minor"/>
      </font>
    </dxf>
  </rfmt>
  <rfmt sheetId="18" s="1" sqref="C8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8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8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8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83" start="0" length="0">
    <dxf>
      <font>
        <sz val="12"/>
        <color theme="1"/>
        <name val="Calibri"/>
        <family val="2"/>
        <scheme val="minor"/>
      </font>
    </dxf>
  </rfmt>
  <rfmt sheetId="18" sqref="B83" start="0" length="0">
    <dxf>
      <font>
        <sz val="12"/>
        <color theme="1"/>
        <name val="Calibri"/>
        <family val="2"/>
        <scheme val="minor"/>
      </font>
    </dxf>
  </rfmt>
  <rfmt sheetId="18" s="1" sqref="C8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8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8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83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84" start="0" length="0">
    <dxf>
      <font>
        <sz val="12"/>
        <color theme="1"/>
        <name val="Calibri"/>
        <family val="2"/>
        <scheme val="minor"/>
      </font>
    </dxf>
  </rfmt>
  <rfmt sheetId="18" sqref="B84" start="0" length="0">
    <dxf>
      <font>
        <sz val="12"/>
        <color theme="1"/>
        <name val="Calibri"/>
        <family val="2"/>
        <scheme val="minor"/>
      </font>
    </dxf>
  </rfmt>
  <rfmt sheetId="18" s="1" sqref="C8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8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8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84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85" start="0" length="0">
    <dxf>
      <font>
        <sz val="12"/>
        <color theme="1"/>
        <name val="Calibri"/>
        <family val="2"/>
        <scheme val="minor"/>
      </font>
    </dxf>
  </rfmt>
  <rfmt sheetId="18" sqref="B85" start="0" length="0">
    <dxf>
      <font>
        <sz val="12"/>
        <color theme="1"/>
        <name val="Calibri"/>
        <family val="2"/>
        <scheme val="minor"/>
      </font>
    </dxf>
  </rfmt>
  <rfmt sheetId="18" s="1" sqref="C8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8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8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85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86" start="0" length="0">
    <dxf>
      <font>
        <sz val="12"/>
        <color theme="1"/>
        <name val="Calibri"/>
        <family val="2"/>
        <scheme val="minor"/>
      </font>
    </dxf>
  </rfmt>
  <rfmt sheetId="18" sqref="B86" start="0" length="0">
    <dxf>
      <font>
        <sz val="12"/>
        <color theme="1"/>
        <name val="Calibri"/>
        <family val="2"/>
        <scheme val="minor"/>
      </font>
    </dxf>
  </rfmt>
  <rfmt sheetId="18" s="1" sqref="C8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8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8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8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87" start="0" length="0">
    <dxf>
      <font>
        <sz val="12"/>
        <color theme="1"/>
        <name val="Calibri"/>
        <family val="2"/>
        <scheme val="minor"/>
      </font>
    </dxf>
  </rfmt>
  <rfmt sheetId="18" sqref="B87" start="0" length="0">
    <dxf>
      <font>
        <sz val="12"/>
        <color theme="1"/>
        <name val="Calibri"/>
        <family val="2"/>
        <scheme val="minor"/>
      </font>
    </dxf>
  </rfmt>
  <rfmt sheetId="18" s="1" sqref="C8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8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8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87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88" start="0" length="0">
    <dxf>
      <font>
        <sz val="12"/>
        <color theme="1"/>
        <name val="Calibri"/>
        <family val="2"/>
        <scheme val="minor"/>
      </font>
    </dxf>
  </rfmt>
  <rfmt sheetId="18" sqref="B88" start="0" length="0">
    <dxf>
      <font>
        <sz val="12"/>
        <color theme="1"/>
        <name val="Calibri"/>
        <family val="2"/>
        <scheme val="minor"/>
      </font>
    </dxf>
  </rfmt>
  <rfmt sheetId="18" s="1" sqref="C8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8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8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88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89" start="0" length="0">
    <dxf>
      <font>
        <sz val="12"/>
        <color theme="1"/>
        <name val="Calibri"/>
        <family val="2"/>
        <scheme val="minor"/>
      </font>
    </dxf>
  </rfmt>
  <rfmt sheetId="18" sqref="B89" start="0" length="0">
    <dxf>
      <font>
        <sz val="12"/>
        <color theme="1"/>
        <name val="Calibri"/>
        <family val="2"/>
        <scheme val="minor"/>
      </font>
    </dxf>
  </rfmt>
  <rfmt sheetId="18" s="1" sqref="C8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8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8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89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90" start="0" length="0">
    <dxf>
      <font>
        <sz val="12"/>
        <color theme="1"/>
        <name val="Calibri"/>
        <family val="2"/>
        <scheme val="minor"/>
      </font>
    </dxf>
  </rfmt>
  <rfmt sheetId="18" sqref="B90" start="0" length="0">
    <dxf>
      <font>
        <sz val="12"/>
        <color theme="1"/>
        <name val="Calibri"/>
        <family val="2"/>
        <scheme val="minor"/>
      </font>
    </dxf>
  </rfmt>
  <rfmt sheetId="18" s="1" sqref="C9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9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9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90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91" start="0" length="0">
    <dxf>
      <font>
        <sz val="12"/>
        <color theme="1"/>
        <name val="Calibri"/>
        <family val="2"/>
        <scheme val="minor"/>
      </font>
    </dxf>
  </rfmt>
  <rfmt sheetId="18" sqref="B91" start="0" length="0">
    <dxf>
      <font>
        <sz val="12"/>
        <color theme="1"/>
        <name val="Calibri"/>
        <family val="2"/>
        <scheme val="minor"/>
      </font>
    </dxf>
  </rfmt>
  <rfmt sheetId="18" s="1" sqref="C9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9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9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91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92" start="0" length="0">
    <dxf>
      <font>
        <sz val="12"/>
        <color theme="1"/>
        <name val="Calibri"/>
        <family val="2"/>
        <scheme val="minor"/>
      </font>
    </dxf>
  </rfmt>
  <rfmt sheetId="18" sqref="B92" start="0" length="0">
    <dxf>
      <font>
        <sz val="12"/>
        <color theme="1"/>
        <name val="Calibri"/>
        <family val="2"/>
        <scheme val="minor"/>
      </font>
    </dxf>
  </rfmt>
  <rfmt sheetId="18" s="1" sqref="C9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9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9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92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qref="A1:A1048576" start="0" length="0">
    <dxf>
      <font>
        <sz val="12"/>
        <color theme="1"/>
        <name val="Calibri"/>
        <family val="2"/>
        <scheme val="minor"/>
      </font>
    </dxf>
  </rfmt>
  <rfmt sheetId="18" sqref="B1:B1048576" start="0" length="0">
    <dxf>
      <font>
        <sz val="12"/>
        <color theme="1"/>
        <name val="Calibri"/>
        <family val="2"/>
        <scheme val="minor"/>
      </font>
    </dxf>
  </rfmt>
  <rfmt sheetId="18" s="1" sqref="C1:C104857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D1:D104857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E1:E104857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fmt sheetId="18" s="1" sqref="F1:F1048576" start="0" length="0">
    <dxf>
      <font>
        <sz val="12"/>
        <color theme="1"/>
        <name val="Calibri"/>
        <family val="2"/>
        <scheme val="minor"/>
      </font>
      <numFmt numFmtId="35" formatCode="_(* #,##0.00_);_(* \(#,##0.00\);_(* &quot;-&quot;??_);_(@_)"/>
    </dxf>
  </rfmt>
  <rcc rId="1273" sId="18">
    <nc r="C1" t="inlineStr">
      <is>
        <t>Cayenne pepper</t>
      </is>
    </nc>
  </rcc>
  <rcv guid="{4F699E90-C674-486F-920D-A5FD36B53A39}" action="delete"/>
  <rdn rId="0" localSheetId="6" customView="1" name="Z_4F699E90_C674_486F_920D_A5FD36B53A39_.wvu.Rows" hidden="1" oldHidden="1">
    <formula>Cabbage!$18:$18</formula>
    <oldFormula>Cabbage!$18:$18</oldFormula>
  </rdn>
  <rcv guid="{4F699E90-C674-486F-920D-A5FD36B53A39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F699E90-C674-486F-920D-A5FD36B53A39}" action="delete"/>
  <rdn rId="0" localSheetId="6" customView="1" name="Z_4F699E90_C674_486F_920D_A5FD36B53A39_.wvu.Rows" hidden="1" oldHidden="1">
    <formula>Cabbage!$18:$18</formula>
    <oldFormula>Cabbage!$18:$18</oldFormula>
  </rdn>
  <rcv guid="{4F699E90-C674-486F-920D-A5FD36B53A39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6" sId="18">
    <oc r="C1" t="inlineStr">
      <is>
        <t>Cayenne pepper</t>
      </is>
    </oc>
    <nc r="C1" t="inlineStr">
      <is>
        <t>Chilli</t>
      </is>
    </nc>
  </rcc>
  <rcc rId="1277" sId="18">
    <oc r="F16">
      <f>E16/2</f>
    </oc>
    <nc r="F16">
      <f>E16/2</f>
    </nc>
  </rcc>
  <rcc rId="1278" sId="18" numFmtId="34">
    <oc r="C3">
      <v>30</v>
    </oc>
    <nc r="C3">
      <v>10</v>
    </nc>
  </rcc>
  <rcc rId="1279" sId="1">
    <nc r="E308">
      <f>D308/1000</f>
    </nc>
  </rcc>
  <rcc rId="1280" sId="1" numFmtId="34">
    <nc r="D308">
      <v>936</v>
    </nc>
  </rcc>
  <rcc rId="1281" sId="8" numFmtId="34">
    <oc r="C13">
      <v>4</v>
    </oc>
    <nc r="C13">
      <v>9</v>
    </nc>
  </rcc>
  <rcc rId="1282" sId="18" numFmtId="34">
    <oc r="C13">
      <v>4</v>
    </oc>
    <nc r="C13">
      <v>9</v>
    </nc>
  </rcc>
  <rcc rId="1283" sId="18">
    <oc r="D6">
      <f>'Item List 2024'!D306</f>
    </oc>
    <nc r="D6">
      <f>'Item List 2024'!D308</f>
    </nc>
  </rcc>
  <rcc rId="1284" sId="18">
    <oc r="D7">
      <f>'Item List 2024'!D306</f>
    </oc>
    <nc r="D7">
      <f>'Item List 2024'!D308</f>
    </nc>
  </rcc>
  <rcc rId="1285" sId="18" numFmtId="34">
    <oc r="C42">
      <v>26</v>
    </oc>
    <nc r="C42">
      <v>10</v>
    </nc>
  </rcc>
  <rcc rId="1286" sId="18" numFmtId="34">
    <oc r="D3">
      <v>6180</v>
    </oc>
    <nc r="D3">
      <v>15000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" sId="18">
    <nc r="I42">
      <f>519.9*17</f>
    </nc>
  </rcc>
  <rcc rId="1288" sId="3">
    <oc r="A60" t="inlineStr">
      <is>
        <t>10% of seedlings shall fail to take off thus replacement of same shall be done</t>
      </is>
    </oc>
    <nc r="A60" t="inlineStr">
      <is>
        <t>5% of seedlings shall fail to take off thus replacement of same shall be done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F699E90-C674-486F-920D-A5FD36B53A39}" action="delete"/>
  <rdn rId="0" localSheetId="6" customView="1" name="Z_4F699E90_C674_486F_920D_A5FD36B53A39_.wvu.Rows" hidden="1" oldHidden="1">
    <formula>Cabbage!$18:$18</formula>
    <oldFormula>Cabbage!$18:$18</oldFormula>
  </rdn>
  <rcv guid="{4F699E90-C674-486F-920D-A5FD36B53A39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0" sId="6">
    <oc r="A1" t="inlineStr">
      <is>
        <t>Cabbage</t>
      </is>
    </oc>
    <nc r="A1"/>
  </rcc>
  <rcc rId="1291" sId="6">
    <oc r="B2" t="inlineStr">
      <is>
        <t>Units</t>
      </is>
    </oc>
    <nc r="B2"/>
  </rcc>
  <rcc rId="1292" sId="6">
    <oc r="C2" t="inlineStr">
      <is>
        <t>Units/ha</t>
      </is>
    </oc>
    <nc r="C2"/>
  </rcc>
  <rcc rId="1293" sId="6">
    <oc r="D2" t="inlineStr">
      <is>
        <t>Amount/Unit</t>
      </is>
    </oc>
    <nc r="D2"/>
  </rcc>
  <rcc rId="1294" sId="6">
    <oc r="E2" t="inlineStr">
      <is>
        <t>Amount/ha</t>
      </is>
    </oc>
    <nc r="E2"/>
  </rcc>
  <rcc rId="1295" sId="6">
    <oc r="F2" t="inlineStr">
      <is>
        <t>Amount/0.5ha</t>
      </is>
    </oc>
    <nc r="F2"/>
  </rcc>
  <rcc rId="1296" sId="6">
    <oc r="A3" t="inlineStr">
      <is>
        <t>Income</t>
      </is>
    </oc>
    <nc r="A3"/>
  </rcc>
  <rcc rId="1297" sId="6">
    <oc r="B3" t="inlineStr">
      <is>
        <t>Heads</t>
      </is>
    </oc>
    <nc r="B3"/>
  </rcc>
  <rcc rId="1298" sId="6" numFmtId="34">
    <oc r="C3">
      <v>20000</v>
    </oc>
    <nc r="C3"/>
  </rcc>
  <rcc rId="1299" sId="6" numFmtId="34">
    <oc r="D3">
      <v>8</v>
    </oc>
    <nc r="D3"/>
  </rcc>
  <rcc rId="1300" sId="6">
    <oc r="E3">
      <f>D3*C3</f>
    </oc>
    <nc r="E3"/>
  </rcc>
  <rcc rId="1301" sId="6">
    <oc r="F3">
      <f>E3/2</f>
    </oc>
    <nc r="F3"/>
  </rcc>
  <rcc rId="1302" sId="6" numFmtId="34">
    <oc r="I3">
      <v>10000</v>
    </oc>
    <nc r="I3"/>
  </rcc>
  <rcc rId="1303" sId="6">
    <oc r="A4" t="inlineStr">
      <is>
        <t>Variable Cost</t>
      </is>
    </oc>
    <nc r="A4"/>
  </rcc>
  <rcc rId="1304" sId="6">
    <oc r="A5" t="inlineStr">
      <is>
        <t>Items</t>
      </is>
    </oc>
    <nc r="A5"/>
  </rcc>
  <rcc rId="1305" sId="6">
    <oc r="B5" t="inlineStr">
      <is>
        <t>Units</t>
      </is>
    </oc>
    <nc r="B5"/>
  </rcc>
  <rcc rId="1306" sId="6">
    <oc r="C5" t="inlineStr">
      <is>
        <t>Quantity</t>
      </is>
    </oc>
    <nc r="C5"/>
  </rcc>
  <rcc rId="1307" sId="6">
    <oc r="D5" t="inlineStr">
      <is>
        <t>Cost/Unit</t>
      </is>
    </oc>
    <nc r="D5"/>
  </rcc>
  <rcc rId="1308" sId="6">
    <oc r="E5" t="inlineStr">
      <is>
        <t>Total Cost/Ha</t>
      </is>
    </oc>
    <nc r="E5"/>
  </rcc>
  <rcc rId="1309" sId="6">
    <oc r="F5" t="inlineStr">
      <is>
        <t>Total Cost/0.5 Ha</t>
      </is>
    </oc>
    <nc r="F5"/>
  </rcc>
  <rcc rId="1310" sId="6">
    <oc r="A6" t="inlineStr">
      <is>
        <t>Seedlings</t>
      </is>
    </oc>
    <nc r="A6"/>
  </rcc>
  <rcc rId="1311" sId="6">
    <oc r="B6" t="inlineStr">
      <is>
        <t>1 000</t>
      </is>
    </oc>
    <nc r="B6"/>
  </rcc>
  <rcc rId="1312" sId="6" numFmtId="34">
    <oc r="C6">
      <v>25</v>
    </oc>
    <nc r="C6"/>
  </rcc>
  <rcc rId="1313" sId="6">
    <oc r="D6">
      <f>'Item List 2024'!D288</f>
    </oc>
    <nc r="D6"/>
  </rcc>
  <rcc rId="1314" sId="6">
    <oc r="E6">
      <f>D6*C6</f>
    </oc>
    <nc r="E6"/>
  </rcc>
  <rcc rId="1315" sId="6">
    <oc r="F6">
      <f>E6/2</f>
    </oc>
    <nc r="F6"/>
  </rcc>
  <rcc rId="1316" sId="6">
    <oc r="A7" t="inlineStr">
      <is>
        <t>Gap filling seedlings</t>
      </is>
    </oc>
    <nc r="A7"/>
  </rcc>
  <rcc rId="1317" sId="6">
    <oc r="B7" t="inlineStr">
      <is>
        <t>1 000</t>
      </is>
    </oc>
    <nc r="B7"/>
  </rcc>
  <rcc rId="1318" sId="6" numFmtId="34">
    <oc r="C7">
      <v>1</v>
    </oc>
    <nc r="C7"/>
  </rcc>
  <rcc rId="1319" sId="6">
    <oc r="D7">
      <f>'Item List 2024'!D288</f>
    </oc>
    <nc r="D7"/>
  </rcc>
  <rcc rId="1320" sId="6">
    <oc r="E7">
      <f>D7*C7</f>
    </oc>
    <nc r="E7"/>
  </rcc>
  <rcc rId="1321" sId="6">
    <oc r="F7">
      <f>E7/2</f>
    </oc>
    <nc r="F7"/>
  </rcc>
  <rcc rId="1322" sId="6">
    <oc r="A8" t="inlineStr">
      <is>
        <t>Ploughing</t>
      </is>
    </oc>
    <nc r="A8"/>
  </rcc>
  <rcc rId="1323" sId="6">
    <oc r="B8" t="inlineStr">
      <is>
        <t>Hours</t>
      </is>
    </oc>
    <nc r="B8"/>
  </rcc>
  <rcc rId="1324" sId="6" numFmtId="34">
    <oc r="C8">
      <v>2.5</v>
    </oc>
    <nc r="C8"/>
  </rcc>
  <rcc rId="1325" sId="6">
    <oc r="D8">
      <f>'Item List 2024'!D2</f>
    </oc>
    <nc r="D8"/>
  </rcc>
  <rcc rId="1326" sId="6">
    <oc r="E8">
      <f>D8*C8</f>
    </oc>
    <nc r="E8"/>
  </rcc>
  <rcc rId="1327" sId="6">
    <oc r="F8">
      <f>E8/2</f>
    </oc>
    <nc r="F8"/>
  </rcc>
  <rcc rId="1328" sId="6">
    <oc r="A9" t="inlineStr">
      <is>
        <t>Discing</t>
      </is>
    </oc>
    <nc r="A9"/>
  </rcc>
  <rcc rId="1329" sId="6">
    <oc r="B9" t="inlineStr">
      <is>
        <t>Hours</t>
      </is>
    </oc>
    <nc r="B9"/>
  </rcc>
  <rcc rId="1330" sId="6" numFmtId="34">
    <oc r="C9">
      <v>1.5</v>
    </oc>
    <nc r="C9"/>
  </rcc>
  <rcc rId="1331" sId="6">
    <oc r="D9">
      <f>'Item List 2024'!D3</f>
    </oc>
    <nc r="D9"/>
  </rcc>
  <rcc rId="1332" sId="6">
    <oc r="E9">
      <f>D9*C9</f>
    </oc>
    <nc r="E9"/>
  </rcc>
  <rcc rId="1333" sId="6">
    <oc r="F9">
      <f>E9/2</f>
    </oc>
    <nc r="F9"/>
  </rcc>
  <rcc rId="1334" sId="6">
    <oc r="A10" t="inlineStr">
      <is>
        <t>Ridging</t>
      </is>
    </oc>
    <nc r="A10"/>
  </rcc>
  <rcc rId="1335" sId="6">
    <oc r="B10" t="inlineStr">
      <is>
        <t>Hours</t>
      </is>
    </oc>
    <nc r="B10"/>
  </rcc>
  <rcc rId="1336" sId="6" numFmtId="34">
    <oc r="C10">
      <v>1</v>
    </oc>
    <nc r="C10"/>
  </rcc>
  <rcc rId="1337" sId="6">
    <oc r="D10">
      <f>'Item List 2024'!D4</f>
    </oc>
    <nc r="D10"/>
  </rcc>
  <rcc rId="1338" sId="6">
    <oc r="E10">
      <f>D10*C10</f>
    </oc>
    <nc r="E10"/>
  </rcc>
  <rcc rId="1339" sId="6">
    <oc r="F10">
      <f>E10/2</f>
    </oc>
    <nc r="F10"/>
  </rcc>
  <rcc rId="1340" sId="6">
    <oc r="A11" t="inlineStr">
      <is>
        <t>Fertilizer - 2:3:4 (38)</t>
      </is>
    </oc>
    <nc r="A11"/>
  </rcc>
  <rcc rId="1341" sId="6">
    <oc r="B11" t="inlineStr">
      <is>
        <t>50kg</t>
      </is>
    </oc>
    <nc r="B11"/>
  </rcc>
  <rcc rId="1342" sId="6" numFmtId="34">
    <oc r="C11">
      <v>6</v>
    </oc>
    <nc r="C11"/>
  </rcc>
  <rcc rId="1343" sId="6">
    <oc r="D11">
      <f>'Item List 2024'!D142</f>
    </oc>
    <nc r="D11"/>
  </rcc>
  <rcc rId="1344" sId="6">
    <oc r="E11">
      <f>D11*C11</f>
    </oc>
    <nc r="E11"/>
  </rcc>
  <rcc rId="1345" sId="6">
    <oc r="F11">
      <f>E11/2</f>
    </oc>
    <nc r="F11"/>
  </rcc>
  <rcc rId="1346" sId="6">
    <oc r="A12" t="inlineStr">
      <is>
        <t>Lime</t>
      </is>
    </oc>
    <nc r="A12"/>
  </rcc>
  <rcc rId="1347" sId="6">
    <oc r="B12" t="inlineStr">
      <is>
        <t>50 kg</t>
      </is>
    </oc>
    <nc r="B12"/>
  </rcc>
  <rcc rId="1348" sId="6" numFmtId="34">
    <oc r="C12">
      <v>20</v>
    </oc>
    <nc r="C12"/>
  </rcc>
  <rcc rId="1349" sId="6">
    <oc r="D12">
      <f>'Item List 2024'!D150</f>
    </oc>
    <nc r="D12"/>
  </rcc>
  <rcc rId="1350" sId="6">
    <oc r="E12">
      <f>D12*C12</f>
    </oc>
    <nc r="E12"/>
  </rcc>
  <rcc rId="1351" sId="6">
    <oc r="F12">
      <f>E12/2</f>
    </oc>
    <nc r="F12"/>
  </rcc>
  <rcc rId="1352" sId="6">
    <oc r="A13" t="inlineStr">
      <is>
        <t>L.A.N</t>
      </is>
    </oc>
    <nc r="A13"/>
  </rcc>
  <rcc rId="1353" sId="6">
    <oc r="B13" t="inlineStr">
      <is>
        <t>50kg</t>
      </is>
    </oc>
    <nc r="B13"/>
  </rcc>
  <rcc rId="1354" sId="6" numFmtId="34">
    <oc r="C13">
      <v>6</v>
    </oc>
    <nc r="C13"/>
  </rcc>
  <rcc rId="1355" sId="6">
    <oc r="D13">
      <f>'Item List 2024'!D145</f>
    </oc>
    <nc r="D13"/>
  </rcc>
  <rcc rId="1356" sId="6">
    <oc r="E13">
      <f>D13*C13</f>
    </oc>
    <nc r="E13"/>
  </rcc>
  <rcc rId="1357" sId="6">
    <oc r="F13">
      <f>E13/2</f>
    </oc>
    <nc r="F13"/>
  </rcc>
  <rcc rId="1358" sId="6">
    <oc r="A14" t="inlineStr">
      <is>
        <t>Transport  (Trips)</t>
      </is>
    </oc>
    <nc r="A14"/>
  </rcc>
  <rcc rId="1359" sId="6">
    <oc r="B14" t="inlineStr">
      <is>
        <t>Trips</t>
      </is>
    </oc>
    <nc r="B14"/>
  </rcc>
  <rcc rId="1360" sId="6" numFmtId="34">
    <oc r="C14">
      <v>4</v>
    </oc>
    <nc r="C14"/>
  </rcc>
  <rcc rId="1361" sId="6">
    <oc r="D14">
      <f>'Item List 2024'!D8</f>
    </oc>
    <nc r="D14"/>
  </rcc>
  <rcc rId="1362" sId="6">
    <oc r="E14">
      <f>D14*C14</f>
    </oc>
    <nc r="E14"/>
  </rcc>
  <rcc rId="1363" sId="6">
    <oc r="F14">
      <f>E14/2</f>
    </oc>
    <nc r="F14"/>
  </rcc>
  <rcc rId="1364" sId="6">
    <oc r="A15" t="inlineStr">
      <is>
        <t>Irrigation</t>
      </is>
    </oc>
    <nc r="A15"/>
  </rcc>
  <rcc rId="1365" sId="6">
    <oc r="B15" t="inlineStr">
      <is>
        <t>Power</t>
      </is>
    </oc>
    <nc r="B15"/>
  </rcc>
  <rcc rId="1366" sId="6" numFmtId="34">
    <oc r="C15">
      <v>2.5</v>
    </oc>
    <nc r="C15"/>
  </rcc>
  <rcc rId="1367" sId="6">
    <oc r="D15">
      <f>'Item List 2024'!D6</f>
    </oc>
    <nc r="D15"/>
  </rcc>
  <rcc rId="1368" sId="6">
    <oc r="E15">
      <f>D15*C15</f>
    </oc>
    <nc r="E15"/>
  </rcc>
  <rcc rId="1369" sId="6">
    <oc r="F15">
      <f>E15/2</f>
    </oc>
    <nc r="F15"/>
  </rcc>
  <rcc rId="1370" sId="6">
    <oc r="A16" t="inlineStr">
      <is>
        <t>Irrigation Maintanance</t>
      </is>
    </oc>
    <nc r="A16"/>
  </rcc>
  <rcc rId="1371" sId="6" numFmtId="34">
    <oc r="C16">
      <v>1</v>
    </oc>
    <nc r="C16"/>
  </rcc>
  <rcc rId="1372" sId="6">
    <oc r="D16">
      <f>'Item List 2024'!D7</f>
    </oc>
    <nc r="D16"/>
  </rcc>
  <rcc rId="1373" sId="6">
    <oc r="E16">
      <f>D16*C16</f>
    </oc>
    <nc r="E16"/>
  </rcc>
  <rcc rId="1374" sId="6">
    <oc r="F16">
      <f>E16/2</f>
    </oc>
    <nc r="F16"/>
  </rcc>
  <rcc rId="1375" sId="6">
    <oc r="A17" t="inlineStr">
      <is>
        <t>Chemicals</t>
      </is>
    </oc>
    <nc r="A17"/>
  </rcc>
  <rcc rId="1376" sId="6">
    <oc r="A18" t="inlineStr">
      <is>
        <t>erbicide</t>
      </is>
    </oc>
    <nc r="A18"/>
  </rcc>
  <rcc rId="1377" sId="6">
    <oc r="A19" t="inlineStr">
      <is>
        <t>Herbicide</t>
      </is>
    </oc>
    <nc r="A19"/>
  </rcc>
  <rcc rId="1378" sId="6">
    <oc r="A20" t="inlineStr">
      <is>
        <t>Galigan 50c</t>
      </is>
    </oc>
    <nc r="A20"/>
  </rcc>
  <rcc rId="1379" sId="6">
    <oc r="B20" t="inlineStr">
      <is>
        <t>1L</t>
      </is>
    </oc>
    <nc r="B20"/>
  </rcc>
  <rcc rId="1380" sId="6" numFmtId="34">
    <oc r="C20">
      <v>2</v>
    </oc>
    <nc r="C20"/>
  </rcc>
  <rcc rId="1381" sId="6">
    <oc r="D20">
      <f>'Item List 2024'!D237</f>
    </oc>
    <nc r="D20"/>
  </rcc>
  <rcc rId="1382" sId="6">
    <oc r="E20">
      <f>D20*C20</f>
    </oc>
    <nc r="E20"/>
  </rcc>
  <rcc rId="1383" sId="6">
    <oc r="F20">
      <f>E20/2</f>
    </oc>
    <nc r="F20"/>
  </rcc>
  <rcc rId="1384" sId="6">
    <oc r="A21" t="inlineStr">
      <is>
        <t>Pesticides</t>
      </is>
    </oc>
    <nc r="A21"/>
  </rcc>
  <rcc rId="1385" sId="6">
    <oc r="A22" t="inlineStr">
      <is>
        <t>Cypermetrin</t>
      </is>
    </oc>
    <nc r="A22"/>
  </rcc>
  <rcc rId="1386" sId="6">
    <oc r="B22" t="inlineStr">
      <is>
        <t>1L</t>
      </is>
    </oc>
    <nc r="B22"/>
  </rcc>
  <rcc rId="1387" sId="6" numFmtId="34">
    <oc r="C22">
      <v>1</v>
    </oc>
    <nc r="C22"/>
  </rcc>
  <rcc rId="1388" sId="6">
    <oc r="D22">
      <f>'Item List 2024'!D214</f>
    </oc>
    <nc r="D22"/>
  </rcc>
  <rcc rId="1389" sId="6">
    <oc r="E22">
      <f>D22*C22</f>
    </oc>
    <nc r="E22"/>
  </rcc>
  <rcc rId="1390" sId="6">
    <oc r="F22">
      <f>E22/2</f>
    </oc>
    <nc r="F22"/>
  </rcc>
  <rcc rId="1391" sId="6">
    <oc r="A23" t="inlineStr">
      <is>
        <t>Warlock</t>
      </is>
    </oc>
    <nc r="A23"/>
  </rcc>
  <rcc rId="1392" sId="6">
    <oc r="B23" t="inlineStr">
      <is>
        <t>1L</t>
      </is>
    </oc>
    <nc r="B23"/>
  </rcc>
  <rcc rId="1393" sId="6" numFmtId="34">
    <oc r="C23">
      <v>1</v>
    </oc>
    <nc r="C23"/>
  </rcc>
  <rcc rId="1394" sId="6">
    <oc r="D23">
      <f>'Item List 2024'!D356</f>
    </oc>
    <nc r="D23"/>
  </rcc>
  <rcc rId="1395" sId="6">
    <oc r="E23">
      <f>D23*C23</f>
    </oc>
    <nc r="E23"/>
  </rcc>
  <rcc rId="1396" sId="6">
    <oc r="F23">
      <f>E23/2</f>
    </oc>
    <nc r="F23"/>
  </rcc>
  <rcc rId="1397" sId="6">
    <oc r="A24" t="inlineStr">
      <is>
        <t>Agrometrin</t>
      </is>
    </oc>
    <nc r="A24"/>
  </rcc>
  <rcc rId="1398" sId="6">
    <oc r="B24" t="inlineStr">
      <is>
        <t>1L</t>
      </is>
    </oc>
    <nc r="B24"/>
  </rcc>
  <rcc rId="1399" sId="6" numFmtId="34">
    <oc r="C24">
      <v>2</v>
    </oc>
    <nc r="C24"/>
  </rcc>
  <rcc rId="1400" sId="6">
    <oc r="D24">
      <f>'Item List 2024'!D351</f>
    </oc>
    <nc r="D24"/>
  </rcc>
  <rcc rId="1401" sId="6">
    <oc r="E24">
      <f>D24*C24</f>
    </oc>
    <nc r="E24"/>
  </rcc>
  <rcc rId="1402" sId="6">
    <oc r="F24">
      <f>E24/2</f>
    </oc>
    <nc r="F24"/>
  </rcc>
  <rcc rId="1403" sId="6">
    <oc r="A25" t="inlineStr">
      <is>
        <t>Dipel</t>
      </is>
    </oc>
    <nc r="A25"/>
  </rcc>
  <rcc rId="1404" sId="6">
    <oc r="B25" t="inlineStr">
      <is>
        <t>500g</t>
      </is>
    </oc>
    <nc r="B25"/>
  </rcc>
  <rcc rId="1405" sId="6" numFmtId="34">
    <oc r="C25">
      <v>1</v>
    </oc>
    <nc r="C25"/>
  </rcc>
  <rcc rId="1406" sId="6">
    <oc r="D25">
      <f>'Item List 2024'!D225</f>
    </oc>
    <nc r="D25"/>
  </rcc>
  <rcc rId="1407" sId="6">
    <oc r="E25">
      <f>D25*C25</f>
    </oc>
    <nc r="E25"/>
  </rcc>
  <rcc rId="1408" sId="6" numFmtId="34">
    <oc r="F25">
      <v>800</v>
    </oc>
    <nc r="F25"/>
  </rcc>
  <rcc rId="1409" sId="6">
    <oc r="A26" t="inlineStr">
      <is>
        <t>Fungicides</t>
      </is>
    </oc>
    <nc r="A26"/>
  </rcc>
  <rcc rId="1410" sId="6">
    <oc r="A27" t="inlineStr">
      <is>
        <t>Copper oxychloride</t>
      </is>
    </oc>
    <nc r="A27"/>
  </rcc>
  <rcc rId="1411" sId="6">
    <oc r="B27" t="inlineStr">
      <is>
        <t>2kg</t>
      </is>
    </oc>
    <nc r="B27"/>
  </rcc>
  <rcc rId="1412" sId="6" numFmtId="34">
    <oc r="C27">
      <v>1</v>
    </oc>
    <nc r="C27"/>
  </rcc>
  <rcc rId="1413" sId="6">
    <oc r="D27">
      <f>'Item List 2024'!D181</f>
    </oc>
    <nc r="D27"/>
  </rcc>
  <rcc rId="1414" sId="6" numFmtId="34">
    <oc r="E27">
      <v>250</v>
    </oc>
    <nc r="E27"/>
  </rcc>
  <rcc rId="1415" sId="6">
    <oc r="F27">
      <f>E27/2</f>
    </oc>
    <nc r="F27"/>
  </rcc>
  <rcc rId="1416" sId="6">
    <oc r="A28" t="inlineStr">
      <is>
        <t>Dithane</t>
      </is>
    </oc>
    <nc r="A28"/>
  </rcc>
  <rcc rId="1417" sId="6">
    <oc r="B28" t="inlineStr">
      <is>
        <t>2kg</t>
      </is>
    </oc>
    <nc r="B28"/>
  </rcc>
  <rcc rId="1418" sId="6" numFmtId="34">
    <oc r="C28">
      <v>1</v>
    </oc>
    <nc r="C28"/>
  </rcc>
  <rcc rId="1419" sId="6">
    <oc r="D28">
      <f>'Item List 2024'!D184</f>
    </oc>
    <nc r="D28"/>
  </rcc>
  <rcc rId="1420" sId="6">
    <oc r="E28">
      <f>D28*C28</f>
    </oc>
    <nc r="E28"/>
  </rcc>
  <rcc rId="1421" sId="6">
    <oc r="F28">
      <f>E28/2</f>
    </oc>
    <nc r="F28"/>
  </rcc>
  <rcc rId="1422" sId="6">
    <oc r="A29" t="inlineStr">
      <is>
        <t>Bravo</t>
      </is>
    </oc>
    <nc r="A29"/>
  </rcc>
  <rcc rId="1423" sId="6">
    <oc r="B29" t="inlineStr">
      <is>
        <t>500ml</t>
      </is>
    </oc>
    <nc r="B29"/>
  </rcc>
  <rcc rId="1424" sId="6" numFmtId="34">
    <oc r="C29">
      <v>2</v>
    </oc>
    <nc r="C29"/>
  </rcc>
  <rcc rId="1425" sId="6">
    <oc r="D29">
      <f>'Item List 2024'!D178</f>
    </oc>
    <nc r="D29"/>
  </rcc>
  <rcc rId="1426" sId="6">
    <oc r="E29">
      <f>D29*C29</f>
    </oc>
    <nc r="E29"/>
  </rcc>
  <rcc rId="1427" sId="6">
    <oc r="F29">
      <f>E29/2</f>
    </oc>
    <nc r="F29"/>
  </rcc>
  <rcc rId="1428" sId="6">
    <oc r="A30" t="inlineStr">
      <is>
        <t>Sticker</t>
      </is>
    </oc>
    <nc r="A30"/>
  </rcc>
  <rcc rId="1429" sId="6">
    <oc r="A31" t="inlineStr">
      <is>
        <t>Nufilm</t>
      </is>
    </oc>
    <nc r="A31"/>
  </rcc>
  <rcc rId="1430" sId="6">
    <oc r="B31" t="inlineStr">
      <is>
        <t>1 L</t>
      </is>
    </oc>
    <nc r="B31"/>
  </rcc>
  <rcc rId="1431" sId="6" numFmtId="34">
    <oc r="C31">
      <v>1</v>
    </oc>
    <nc r="C31"/>
  </rcc>
  <rcc rId="1432" sId="6">
    <oc r="D31">
      <f>'Item List 2024'!#REF!</f>
    </oc>
    <nc r="D31"/>
  </rcc>
  <rcc rId="1433" sId="6">
    <oc r="E31">
      <f>C31*D31</f>
    </oc>
    <nc r="E31"/>
  </rcc>
  <rcc rId="1434" sId="6">
    <oc r="F31">
      <f>E31/2</f>
    </oc>
    <nc r="F31"/>
  </rcc>
  <rcc rId="1435" sId="6">
    <oc r="A32" t="inlineStr">
      <is>
        <t>Labour and Transport</t>
      </is>
    </oc>
    <nc r="A32"/>
  </rcc>
  <rcc rId="1436" sId="6">
    <oc r="A33" t="inlineStr">
      <is>
        <t>Planting</t>
      </is>
    </oc>
    <nc r="A33"/>
  </rcc>
  <rcc rId="1437" sId="6">
    <oc r="B33" t="inlineStr">
      <is>
        <t>md/5 hrs</t>
      </is>
    </oc>
    <nc r="B33"/>
  </rcc>
  <rcc rId="1438" sId="6" numFmtId="34">
    <oc r="C33">
      <v>10</v>
    </oc>
    <nc r="C33"/>
  </rcc>
  <rcc rId="1439" sId="6">
    <oc r="D33">
      <f>'Item List 2024'!D10</f>
    </oc>
    <nc r="D33"/>
  </rcc>
  <rcc rId="1440" sId="6">
    <oc r="E33">
      <f>D33*C33</f>
    </oc>
    <nc r="E33"/>
  </rcc>
  <rcc rId="1441" sId="6">
    <oc r="F33">
      <f>E33/2</f>
    </oc>
    <nc r="F33"/>
  </rcc>
  <rcc rId="1442" sId="6">
    <oc r="A34" t="inlineStr">
      <is>
        <t xml:space="preserve">Gap filling </t>
      </is>
    </oc>
    <nc r="A34"/>
  </rcc>
  <rcc rId="1443" sId="6">
    <oc r="B34" t="inlineStr">
      <is>
        <t>md/5 hrs</t>
      </is>
    </oc>
    <nc r="B34"/>
  </rcc>
  <rcc rId="1444" sId="6" numFmtId="34">
    <oc r="C34">
      <v>1</v>
    </oc>
    <nc r="C34"/>
  </rcc>
  <rcc rId="1445" sId="6">
    <oc r="D34">
      <f>$D$33</f>
    </oc>
    <nc r="D34"/>
  </rcc>
  <rcc rId="1446" sId="6">
    <oc r="E34">
      <f>D34*C34</f>
    </oc>
    <nc r="E34"/>
  </rcc>
  <rcc rId="1447" sId="6">
    <oc r="F34">
      <f>E34/2</f>
    </oc>
    <nc r="F34"/>
  </rcc>
  <rcc rId="1448" sId="6">
    <oc r="A35" t="inlineStr">
      <is>
        <t>Weeding</t>
      </is>
    </oc>
    <nc r="A35"/>
  </rcc>
  <rcc rId="1449" sId="6">
    <oc r="B35" t="inlineStr">
      <is>
        <t>md/5 hrs</t>
      </is>
    </oc>
    <nc r="B35"/>
  </rcc>
  <rcc rId="1450" sId="6" numFmtId="34">
    <oc r="C35">
      <v>30</v>
    </oc>
    <nc r="C35"/>
  </rcc>
  <rcc rId="1451" sId="6">
    <oc r="D35">
      <f>$D$33</f>
    </oc>
    <nc r="D35"/>
  </rcc>
  <rcc rId="1452" sId="6">
    <oc r="E35">
      <f>D35*C35</f>
    </oc>
    <nc r="E35"/>
  </rcc>
  <rcc rId="1453" sId="6">
    <oc r="F35">
      <f>E35/2</f>
    </oc>
    <nc r="F35"/>
  </rcc>
  <rcc rId="1454" sId="6">
    <oc r="A36" t="inlineStr">
      <is>
        <t>Side Dressing</t>
      </is>
    </oc>
    <nc r="A36"/>
  </rcc>
  <rcc rId="1455" sId="6">
    <oc r="B36" t="inlineStr">
      <is>
        <t>md/5 hrs</t>
      </is>
    </oc>
    <nc r="B36"/>
  </rcc>
  <rcc rId="1456" sId="6" numFmtId="34">
    <oc r="C36">
      <v>10</v>
    </oc>
    <nc r="C36"/>
  </rcc>
  <rcc rId="1457" sId="6">
    <oc r="D36">
      <f>$D$33</f>
    </oc>
    <nc r="D36"/>
  </rcc>
  <rcc rId="1458" sId="6">
    <oc r="E36">
      <f>D36*C36</f>
    </oc>
    <nc r="E36"/>
  </rcc>
  <rcc rId="1459" sId="6">
    <oc r="F36">
      <f>E36/2</f>
    </oc>
    <nc r="F36"/>
  </rcc>
  <rcc rId="1460" sId="6">
    <oc r="A37" t="inlineStr">
      <is>
        <t>Pest and Disease Control</t>
      </is>
    </oc>
    <nc r="A37"/>
  </rcc>
  <rcc rId="1461" sId="6">
    <oc r="B37" t="inlineStr">
      <is>
        <t>md/5 hrs</t>
      </is>
    </oc>
    <nc r="B37"/>
  </rcc>
  <rcc rId="1462" sId="6" numFmtId="34">
    <oc r="C37">
      <v>4</v>
    </oc>
    <nc r="C37"/>
  </rcc>
  <rcc rId="1463" sId="6">
    <oc r="D37">
      <f>$D$33</f>
    </oc>
    <nc r="D37"/>
  </rcc>
  <rcc rId="1464" sId="6">
    <oc r="E37">
      <f>D37*C37</f>
    </oc>
    <nc r="E37"/>
  </rcc>
  <rcc rId="1465" sId="6">
    <oc r="F37">
      <f>E37/2</f>
    </oc>
    <nc r="F37"/>
  </rcc>
  <rcc rId="1466" sId="6">
    <oc r="A38" t="inlineStr">
      <is>
        <t>Irrigation</t>
      </is>
    </oc>
    <nc r="A38"/>
  </rcc>
  <rcc rId="1467" sId="6">
    <oc r="B38" t="inlineStr">
      <is>
        <t>md/5 hrs</t>
      </is>
    </oc>
    <nc r="B38"/>
  </rcc>
  <rcc rId="1468" sId="6" numFmtId="34">
    <oc r="C38">
      <v>5</v>
    </oc>
    <nc r="C38"/>
  </rcc>
  <rcc rId="1469" sId="6">
    <oc r="D38">
      <f>$D$33</f>
    </oc>
    <nc r="D38"/>
  </rcc>
  <rcc rId="1470" sId="6">
    <oc r="E38">
      <f>D38*C38</f>
    </oc>
    <nc r="E38"/>
  </rcc>
  <rcc rId="1471" sId="6">
    <oc r="F38">
      <f>E38/2</f>
    </oc>
    <nc r="F38"/>
  </rcc>
  <rcc rId="1472" sId="6">
    <oc r="A39" t="inlineStr">
      <is>
        <t>Harvesting</t>
      </is>
    </oc>
    <nc r="A39"/>
  </rcc>
  <rcc rId="1473" sId="6">
    <oc r="B39" t="inlineStr">
      <is>
        <t>md/5 hrs</t>
      </is>
    </oc>
    <nc r="B39"/>
  </rcc>
  <rcc rId="1474" sId="6" numFmtId="34">
    <oc r="C39">
      <v>5</v>
    </oc>
    <nc r="C39"/>
  </rcc>
  <rcc rId="1475" sId="6">
    <oc r="D39">
      <f>$D$33</f>
    </oc>
    <nc r="D39"/>
  </rcc>
  <rcc rId="1476" sId="6">
    <oc r="E39">
      <f>D39*C39</f>
    </oc>
    <nc r="E39"/>
  </rcc>
  <rcc rId="1477" sId="6">
    <oc r="F39">
      <f>E39/2</f>
    </oc>
    <nc r="F39"/>
  </rcc>
  <rcc rId="1478" sId="6">
    <oc r="A40" t="inlineStr">
      <is>
        <t>Transport (market)</t>
      </is>
    </oc>
    <nc r="A40"/>
  </rcc>
  <rcc rId="1479" sId="6">
    <oc r="B40" t="inlineStr">
      <is>
        <t>tons</t>
      </is>
    </oc>
    <nc r="B40"/>
  </rcc>
  <rcc rId="1480" sId="6" numFmtId="34">
    <oc r="C40">
      <v>81</v>
    </oc>
    <nc r="C40"/>
  </rcc>
  <rcc rId="1481" sId="6">
    <oc r="D40">
      <f>'Item List 2024'!D9</f>
    </oc>
    <nc r="D40"/>
  </rcc>
  <rcc rId="1482" sId="6">
    <oc r="E40">
      <f>D40*C40</f>
    </oc>
    <nc r="E40"/>
  </rcc>
  <rcc rId="1483" sId="6">
    <oc r="F40">
      <f>E40/2</f>
    </oc>
    <nc r="F40"/>
  </rcc>
  <rcc rId="1484" sId="6">
    <oc r="A41" t="inlineStr">
      <is>
        <t>Total Variable Costs</t>
      </is>
    </oc>
    <nc r="A41"/>
  </rcc>
  <rcc rId="1485" sId="6">
    <oc r="E41">
      <f>SUM(E6:E40)</f>
    </oc>
    <nc r="E41"/>
  </rcc>
  <rcc rId="1486" sId="6">
    <oc r="F41">
      <f>SUM(F6:F40)</f>
    </oc>
    <nc r="F41"/>
  </rcc>
  <rcc rId="1487" sId="6">
    <oc r="A42" t="inlineStr">
      <is>
        <t>Gross Profit</t>
      </is>
    </oc>
    <nc r="A42"/>
  </rcc>
  <rcc rId="1488" sId="6">
    <oc r="E42">
      <f>E3-E41</f>
    </oc>
    <nc r="E42"/>
  </rcc>
  <rcc rId="1489" sId="6">
    <oc r="F42">
      <f>F3-F41</f>
    </oc>
    <nc r="F42"/>
  </rcc>
  <rcc rId="1490" sId="6">
    <oc r="A43" t="inlineStr">
      <is>
        <t>Gross Margins</t>
      </is>
    </oc>
    <nc r="A43"/>
  </rcc>
  <rcc rId="1491" sId="6">
    <oc r="E43">
      <f>E42/E3</f>
    </oc>
    <nc r="E43"/>
  </rcc>
  <rcc rId="1492" sId="6">
    <oc r="F43">
      <f>F42/F3</f>
    </oc>
    <nc r="F43"/>
  </rcc>
  <rcc rId="1493" sId="6">
    <oc r="A44" t="inlineStr">
      <is>
        <t>BEP</t>
      </is>
    </oc>
    <nc r="A44"/>
  </rcc>
  <rcc rId="1494" sId="6">
    <oc r="B44" t="inlineStr">
      <is>
        <t>E/head</t>
      </is>
    </oc>
    <nc r="B44"/>
  </rcc>
  <rcc rId="1495" sId="6">
    <oc r="E44">
      <f>E41/C3</f>
    </oc>
    <nc r="E44"/>
  </rcc>
  <rcc rId="1496" sId="6">
    <oc r="F44">
      <f>F41/I3</f>
    </oc>
    <nc r="F44"/>
  </rcc>
  <rcc rId="1497" sId="6">
    <oc r="A45" t="inlineStr">
      <is>
        <t>BEY</t>
      </is>
    </oc>
    <nc r="A45"/>
  </rcc>
  <rcc rId="1498" sId="6">
    <oc r="B45" t="inlineStr">
      <is>
        <t>heads/ha</t>
      </is>
    </oc>
    <nc r="B45"/>
  </rcc>
  <rcc rId="1499" sId="6">
    <oc r="E45">
      <f>E41/D3</f>
    </oc>
    <nc r="E45"/>
  </rcc>
  <rcc rId="1500" sId="6">
    <oc r="F45">
      <f>F41/D3</f>
    </oc>
    <nc r="F45"/>
  </rcc>
  <rrc rId="1501" sId="6" ref="A1:XFD1" action="deleteRow">
    <undo index="65535" exp="area" ref3D="1" dr="$A$18:$XFD$18" dn="Z_9725C355_06CF_47EE_8965_9EAAFECFEFE3_.wvu.Rows" sId="6"/>
    <undo index="65535" exp="area" ref3D="1" dr="$A$18:$XFD$18" dn="Z_4F699E90_C674_486F_920D_A5FD36B53A39_.wvu.Rows" sId="6"/>
    <rfmt sheetId="6" xfDxf="1" sqref="A1:XFD1" start="0" length="0"/>
    <rfmt sheetId="6" s="1" sqref="A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B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02" sId="6" ref="A1:XFD1" action="deleteRow">
    <undo index="65535" exp="area" ref3D="1" dr="$A$17:$XFD$17" dn="Z_9725C355_06CF_47EE_8965_9EAAFECFEFE3_.wvu.Rows" sId="6"/>
    <undo index="65535" exp="area" ref3D="1" dr="$A$17:$XFD$17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03" sId="6" ref="A1:XFD1" action="deleteRow">
    <undo index="65535" exp="area" ref3D="1" dr="$A$16:$XFD$16" dn="Z_9725C355_06CF_47EE_8965_9EAAFECFEFE3_.wvu.Rows" sId="6"/>
    <undo index="65535" exp="area" ref3D="1" dr="$A$16:$XFD$16" dn="Z_4F699E90_C674_486F_920D_A5FD36B53A39_.wvu.Rows" sId="6"/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04" sId="6" ref="A1:XFD1" action="deleteRow">
    <undo index="65535" exp="area" ref3D="1" dr="$A$15:$XFD$15" dn="Z_9725C355_06CF_47EE_8965_9EAAFECFEFE3_.wvu.Rows" sId="6"/>
    <undo index="65535" exp="area" ref3D="1" dr="$A$15:$XFD$15" dn="Z_4F699E90_C674_486F_920D_A5FD36B53A39_.wvu.Rows" sId="6"/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05" sId="6" ref="A1:XFD1" action="deleteRow">
    <undo index="65535" exp="area" ref3D="1" dr="$A$14:$XFD$14" dn="Z_9725C355_06CF_47EE_8965_9EAAFECFEFE3_.wvu.Rows" sId="6"/>
    <undo index="65535" exp="area" ref3D="1" dr="$A$14:$XFD$14" dn="Z_4F699E90_C674_486F_920D_A5FD36B53A39_.wvu.Rows" sId="6"/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b/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06" sId="6" ref="A1:XFD1" action="deleteRow">
    <undo index="65535" exp="area" ref3D="1" dr="$A$13:$XFD$13" dn="Z_9725C355_06CF_47EE_8965_9EAAFECFEFE3_.wvu.Rows" sId="6"/>
    <undo index="65535" exp="area" ref3D="1" dr="$A$13:$XFD$13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07" sId="6" ref="A1:XFD1" action="deleteRow">
    <undo index="65535" exp="area" ref3D="1" dr="$A$12:$XFD$12" dn="Z_9725C355_06CF_47EE_8965_9EAAFECFEFE3_.wvu.Rows" sId="6"/>
    <undo index="65535" exp="area" ref3D="1" dr="$A$12:$XFD$12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08" sId="6" ref="A1:XFD1" action="deleteRow">
    <undo index="65535" exp="area" ref3D="1" dr="$A$11:$XFD$11" dn="Z_9725C355_06CF_47EE_8965_9EAAFECFEFE3_.wvu.Rows" sId="6"/>
    <undo index="65535" exp="area" ref3D="1" dr="$A$11:$XFD$11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09" sId="6" ref="A1:XFD1" action="deleteRow">
    <undo index="65535" exp="area" ref3D="1" dr="$A$10:$XFD$10" dn="Z_9725C355_06CF_47EE_8965_9EAAFECFEFE3_.wvu.Rows" sId="6"/>
    <undo index="65535" exp="area" ref3D="1" dr="$A$10:$XFD$10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10" sId="6" ref="A1:XFD1" action="deleteRow">
    <undo index="65535" exp="area" ref3D="1" dr="$A$9:$XFD$9" dn="Z_9725C355_06CF_47EE_8965_9EAAFECFEFE3_.wvu.Rows" sId="6"/>
    <undo index="65535" exp="area" ref3D="1" dr="$A$9:$XFD$9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11" sId="6" ref="A1:XFD1" action="deleteRow">
    <undo index="65535" exp="area" ref3D="1" dr="$A$8:$XFD$8" dn="Z_9725C355_06CF_47EE_8965_9EAAFECFEFE3_.wvu.Rows" sId="6"/>
    <undo index="65535" exp="area" ref3D="1" dr="$A$8:$XFD$8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12" sId="6" ref="A1:XFD1" action="deleteRow">
    <undo index="65535" exp="area" ref3D="1" dr="$A$7:$XFD$7" dn="Z_9725C355_06CF_47EE_8965_9EAAFECFEFE3_.wvu.Rows" sId="6"/>
    <undo index="65535" exp="area" ref3D="1" dr="$A$7:$XFD$7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13" sId="6" ref="A1:XFD1" action="deleteRow">
    <undo index="65535" exp="area" ref3D="1" dr="$A$6:$XFD$6" dn="Z_9725C355_06CF_47EE_8965_9EAAFECFEFE3_.wvu.Rows" sId="6"/>
    <undo index="65535" exp="area" ref3D="1" dr="$A$6:$XFD$6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14" sId="6" ref="A1:XFD1" action="deleteRow">
    <undo index="65535" exp="area" ref3D="1" dr="$A$5:$XFD$5" dn="Z_9725C355_06CF_47EE_8965_9EAAFECFEFE3_.wvu.Rows" sId="6"/>
    <undo index="65535" exp="area" ref3D="1" dr="$A$5:$XFD$5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15" sId="6" ref="A1:XFD1" action="deleteRow">
    <undo index="65535" exp="area" ref3D="1" dr="$A$4:$XFD$4" dn="Z_9725C355_06CF_47EE_8965_9EAAFECFEFE3_.wvu.Rows" sId="6"/>
    <undo index="65535" exp="area" ref3D="1" dr="$A$4:$XFD$4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16" sId="6" ref="A1:XFD1" action="deleteRow">
    <undo index="65535" exp="area" ref3D="1" dr="$A$3:$XFD$3" dn="Z_9725C355_06CF_47EE_8965_9EAAFECFEFE3_.wvu.Rows" sId="6"/>
    <undo index="65535" exp="area" ref3D="1" dr="$A$3:$XFD$3" dn="Z_4F699E90_C674_486F_920D_A5FD36B53A39_.wvu.Rows" sId="6"/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17" sId="6" ref="A1:XFD1" action="deleteRow">
    <undo index="65535" exp="area" ref3D="1" dr="$A$2:$XFD$2" dn="Z_9725C355_06CF_47EE_8965_9EAAFECFEFE3_.wvu.Rows" sId="6"/>
    <undo index="65535" exp="area" ref3D="1" dr="$A$2:$XFD$2" dn="Z_4F699E90_C674_486F_920D_A5FD36B53A39_.wvu.Rows" sId="6"/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18" sId="6" ref="A1:XFD1" action="deleteRow">
    <undo index="65535" exp="area" ref3D="1" dr="$A$1:$XFD$1" dn="Z_9725C355_06CF_47EE_8965_9EAAFECFEFE3_.wvu.Rows" sId="6"/>
    <undo index="65535" exp="area" ref3D="1" dr="$A$1:$XFD$1" dn="Z_4F699E90_C674_486F_920D_A5FD36B53A39_.wvu.Rows" sId="6"/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19" sId="6" ref="A1:XFD1" action="deleteRow">
    <rfmt sheetId="6" xfDxf="1" sqref="A1:XFD1" start="0" length="0"/>
    <rfmt sheetId="6" sqref="A1" start="0" length="0">
      <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20" sId="6" ref="A1:XFD1" action="deleteRow"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164" formatCode="_-* #,##0.00_-;\-* #,##0.00_-;_-* &quot;-&quot;??_-;_-@_-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21" sId="6" ref="A1:XFD1" action="deleteRow">
    <rfmt sheetId="6" xfDxf="1" sqref="A1:XFD1" start="0" length="0"/>
    <rfmt sheetId="6" sqref="A1" start="0" length="0">
      <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22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23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24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25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26" sId="6" ref="A1:XFD1" action="deleteRow">
    <rfmt sheetId="6" xfDxf="1" sqref="A1:XFD1" start="0" length="0"/>
    <rfmt sheetId="6" sqref="A1" start="0" length="0">
      <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27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28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29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30" sId="6" ref="A1:XFD1" action="deleteRow">
    <rfmt sheetId="6" xfDxf="1" sqref="A1:XFD1" start="0" length="0"/>
    <rfmt sheetId="6" sqref="A1" start="0" length="0">
      <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31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32" sId="6" ref="A1:XFD1" action="deleteRow"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33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34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35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36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37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38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39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40" sId="6" ref="A1:XFD1" action="deleteRow">
    <rfmt sheetId="6" xfDxf="1" sqref="A1:XFD1" start="0" length="0"/>
    <rfmt sheetId="6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fill>
          <patternFill patternType="solid">
            <bgColor theme="5" tint="0.59999389629810485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41" sId="6" ref="A1:XFD1" action="deleteRow"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42" sId="6" ref="A1:XFD1" action="deleteRow"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43" sId="6" ref="A1:XFD1" action="deleteRow"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44" sId="6" ref="A1:XFD1" action="deleteRow"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rc rId="1545" sId="6" ref="A1:XFD1" action="deleteRow">
    <rfmt sheetId="6" xfDxf="1" sqref="A1:XFD1" start="0" length="0"/>
    <rfmt sheetId="6" sqref="A1" start="0" length="0">
      <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E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="1" sqref="F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6" sqref="I1" start="0" length="0">
      <dxf>
        <numFmt numFmtId="35" formatCode="_(* #,##0.00_);_(* \(#,##0.00\);_(* &quot;-&quot;??_);_(@_)"/>
      </dxf>
    </rfmt>
  </rrc>
  <rcc rId="1546" sId="6" odxf="1" s="1" dxf="1">
    <nc r="A1" t="inlineStr">
      <is>
        <t>Cabbage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odxf>
    <n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="1" sqref="B1" start="0" length="0">
    <dxf>
      <font>
        <b/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1" start="0" length="0">
    <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1" start="0" length="0">
    <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1" start="0" length="0">
    <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1" start="0" length="0">
    <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47" sId="6" odxf="1" dxf="1">
    <oc r="A2" t="inlineStr">
      <is>
        <t>Assumptions</t>
      </is>
    </oc>
    <nc r="A2"/>
    <ndxf>
      <font>
        <b val="0"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8" sId="6" odxf="1" dxf="1">
    <nc r="B2" t="inlineStr">
      <is>
        <t>Units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49" sId="6" odxf="1" dxf="1">
    <nc r="C2" t="inlineStr">
      <is>
        <t>Units/ha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0" sId="6" odxf="1" dxf="1">
    <nc r="D2" t="inlineStr">
      <is>
        <t>Amount/Unit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1" sId="6" odxf="1" dxf="1">
    <nc r="E2" t="inlineStr">
      <is>
        <t>Amount/ha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2" sId="6" odxf="1" dxf="1">
    <nc r="F2" t="inlineStr">
      <is>
        <t>Amount/0.5ha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3" sId="6" odxf="1" dxf="1">
    <oc r="A3" t="inlineStr">
      <is>
        <t>Lime (costing E90) should be applied in accodance with soil test results once in 3 - 5 years</t>
      </is>
    </oc>
    <nc r="A3" t="inlineStr">
      <is>
        <t>Income</t>
      </is>
    </nc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4" sId="6" odxf="1" dxf="1">
    <nc r="B3" t="inlineStr">
      <is>
        <t>Heads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5" sId="6" odxf="1" dxf="1" numFmtId="34">
    <nc r="C3">
      <v>21000</v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6" sId="6" odxf="1" dxf="1" numFmtId="34">
    <nc r="D3">
      <v>8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7" sId="6" odxf="1" dxf="1">
    <nc r="E3">
      <f>D3*C3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8" sId="6" odxf="1" dxf="1">
    <nc r="F3">
      <f>E3/2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9" sId="6" numFmtId="34">
    <nc r="I3">
      <v>10000</v>
    </nc>
  </rcc>
  <rcc rId="1560" sId="6" odxf="1" dxf="1">
    <oc r="A4" t="inlineStr">
      <is>
        <t>There are no minimum quantities provided by agrodealers for some inputs, hence the farmers should purchase the available minimum quantities</t>
      </is>
    </oc>
    <nc r="A4" t="inlineStr">
      <is>
        <t>Variable Cost</t>
      </is>
    </nc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4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4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4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4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4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61" sId="6" odxf="1" dxf="1">
    <oc r="A5" t="inlineStr">
      <is>
        <t>Unsalable cabbages shall be 20% (5000) of total planted of the total planted</t>
      </is>
    </oc>
    <nc r="A5" t="inlineStr">
      <is>
        <t>Items</t>
      </is>
    </nc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2" sId="6" odxf="1" dxf="1">
    <nc r="B5" t="inlineStr">
      <is>
        <t>Units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3" sId="6" odxf="1" dxf="1">
    <nc r="C5" t="inlineStr">
      <is>
        <t>Quantity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4" sId="6" odxf="1" dxf="1">
    <nc r="D5" t="inlineStr">
      <is>
        <t>Cost/Unit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5" sId="6" odxf="1" dxf="1">
    <nc r="E5" t="inlineStr">
      <is>
        <t>Total Cost/Ha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6" sId="6" odxf="1" dxf="1">
    <nc r="F5" t="inlineStr">
      <is>
        <t>Total Cost/0.5 Ha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7" sId="6" odxf="1" dxf="1">
    <nc r="A6" t="inlineStr">
      <is>
        <t>Seedlings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8" sId="6" odxf="1" dxf="1">
    <nc r="B6" t="inlineStr">
      <is>
        <t>1 000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9" sId="6" odxf="1" dxf="1" numFmtId="34">
    <nc r="C6">
      <v>25000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0" sId="6" odxf="1" dxf="1">
    <nc r="D6">
      <f>'C:\Users\sebentile\Desktop\Gross Margins 2024\[2025_Convetional Vegetables.xlsx]Item List 2024'!E292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1" sId="6" odxf="1" dxf="1">
    <nc r="E6">
      <f>D6*C6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2" sId="6" odxf="1" dxf="1">
    <nc r="F6">
      <f>E6/2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3" sId="6" odxf="1" dxf="1">
    <nc r="A7" t="inlineStr">
      <is>
        <t>Gap filling seedlings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4" sId="6" odxf="1" dxf="1">
    <nc r="B7" t="inlineStr">
      <is>
        <t>1 000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5" sId="6" odxf="1" dxf="1" numFmtId="34">
    <nc r="C7">
      <v>1250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6" sId="6" odxf="1" dxf="1">
    <nc r="D7">
      <f>'C:\Users\sebentile\Desktop\Gross Margins 2024\[2025_Convetional Vegetables.xlsx]Item List 2024'!E292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7" sId="6" odxf="1" dxf="1">
    <nc r="E7">
      <f>D7*C7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8" sId="6" odxf="1" dxf="1">
    <nc r="F7">
      <f>E7/2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9" sId="6" odxf="1" dxf="1">
    <nc r="A8" t="inlineStr">
      <is>
        <t>Ploughing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0" sId="6" odxf="1" dxf="1">
    <nc r="B8" t="inlineStr">
      <is>
        <t>Hours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1" sId="6" odxf="1" dxf="1" numFmtId="34">
    <nc r="C8">
      <v>2.5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2" sId="6" odxf="1" dxf="1">
    <nc r="D8">
      <f>'C:\Users\sebentile\Desktop\Gross Margins 2024\[2025_Convetional Vegetables.xlsx]Item List 2024'!D2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3" sId="6" odxf="1" dxf="1">
    <nc r="E8">
      <f>D8*C8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4" sId="6" odxf="1" dxf="1">
    <nc r="F8">
      <f>E8/2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5" sId="6" odxf="1" dxf="1">
    <nc r="A9" t="inlineStr">
      <is>
        <t>Discing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6" sId="6" odxf="1" dxf="1">
    <nc r="B9" t="inlineStr">
      <is>
        <t>Hours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7" sId="6" odxf="1" dxf="1" numFmtId="34">
    <nc r="C9">
      <v>1.5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8" sId="6" odxf="1" dxf="1">
    <nc r="D9">
      <f>'C:\Users\sebentile\Desktop\Gross Margins 2024\[2025_Convetional Vegetables.xlsx]Item List 2024'!D3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9" sId="6" odxf="1" dxf="1">
    <nc r="E9">
      <f>D9*C9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0" sId="6" odxf="1" dxf="1">
    <nc r="F9">
      <f>E9/2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H9" start="0" length="0">
    <dxf>
      <numFmt numFmtId="0" formatCode="General"/>
    </dxf>
  </rfmt>
  <rcc rId="1591" sId="6" odxf="1" dxf="1">
    <nc r="A10" t="inlineStr">
      <is>
        <t>Ridging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2" sId="6" odxf="1" dxf="1">
    <nc r="B10" t="inlineStr">
      <is>
        <t>Hours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3" sId="6" odxf="1" dxf="1" numFmtId="34">
    <nc r="C10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4" sId="6" odxf="1" dxf="1">
    <nc r="D10">
      <f>'C:\Users\sebentile\Desktop\Gross Margins 2024\[2025_Convetional Vegetables.xlsx]Item List 2024'!D4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5" sId="6" odxf="1" dxf="1">
    <nc r="E10">
      <f>D10*C10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6" sId="6" odxf="1" dxf="1">
    <nc r="F10">
      <f>E10/2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7" sId="6" odxf="1" dxf="1">
    <nc r="A11" t="inlineStr">
      <is>
        <t>Fertilizer - 2:3:4 (38)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8" sId="6" odxf="1" dxf="1">
    <nc r="B11" t="inlineStr">
      <is>
        <t>50kg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9" sId="6" odxf="1" dxf="1" numFmtId="34">
    <nc r="C11">
      <v>6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0" sId="6" odxf="1" dxf="1">
    <nc r="D11">
      <f>'C:\Users\sebentile\Desktop\Gross Margins 2024\[2025_Convetional Vegetables.xlsx]Item List 2024'!D144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1" sId="6" odxf="1" dxf="1">
    <nc r="E11">
      <f>D11*C11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2" sId="6" odxf="1" dxf="1">
    <nc r="F11">
      <f>E11/2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3" sId="6" odxf="1" dxf="1">
    <nc r="A12" t="inlineStr">
      <is>
        <t>Lime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4" sId="6" odxf="1" dxf="1">
    <nc r="B12" t="inlineStr">
      <is>
        <t>50 kg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5" sId="6" odxf="1" dxf="1" numFmtId="34">
    <nc r="C12">
      <v>20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6" sId="6" odxf="1" dxf="1">
    <nc r="D12">
      <f>'C:\Users\sebentile\Desktop\Gross Margins 2024\[2025_Convetional Vegetables.xlsx]Item List 2024'!D152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7" sId="6" odxf="1" dxf="1">
    <nc r="E12">
      <f>D12*C12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8" sId="6" odxf="1" dxf="1">
    <nc r="F12">
      <f>E12/2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9" sId="6" odxf="1" dxf="1">
    <nc r="A13" t="inlineStr">
      <is>
        <t>L.A.N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0" sId="6" odxf="1" dxf="1">
    <nc r="B13" t="inlineStr">
      <is>
        <t>50kg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1" sId="6" odxf="1" dxf="1" numFmtId="34">
    <nc r="C13">
      <v>6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2" sId="6" odxf="1" dxf="1">
    <nc r="D13">
      <f>'C:\Users\sebentile\Desktop\Gross Margins 2024\[2025_Convetional Vegetables.xlsx]Item List 2024'!D147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3" sId="6" odxf="1" dxf="1">
    <nc r="E13">
      <f>D13*C13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4" sId="6" odxf="1" dxf="1">
    <nc r="F13">
      <f>E13/2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5" sId="6" odxf="1" dxf="1">
    <nc r="A14" t="inlineStr">
      <is>
        <t>Transport  (Trips)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6" sId="6" odxf="1" dxf="1">
    <nc r="B14" t="inlineStr">
      <is>
        <t>Trips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" sId="6" odxf="1" dxf="1" numFmtId="34">
    <nc r="C14">
      <v>4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" sId="6" odxf="1" dxf="1">
    <nc r="D14">
      <f>'C:\Users\sebentile\Desktop\Gross Margins 2024\[2025_Convetional Vegetables.xlsx]Item List 2024'!D8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" sId="6" odxf="1" dxf="1">
    <nc r="E14">
      <f>D14*C14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" sId="6" odxf="1" dxf="1">
    <nc r="F14">
      <f>E14/2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" sId="6" odxf="1" dxf="1">
    <nc r="A15" t="inlineStr">
      <is>
        <t>Irrigation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" sId="6" odxf="1" dxf="1">
    <nc r="B15" t="inlineStr">
      <is>
        <t>Power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" sId="6" odxf="1" dxf="1" numFmtId="34">
    <nc r="C15">
      <v>1000</v>
    </nc>
    <odxf>
      <font>
        <sz val="12"/>
      </font>
      <alignment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" sId="6" odxf="1" dxf="1" numFmtId="34">
    <nc r="D15">
      <v>2.8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" sId="6" odxf="1" dxf="1">
    <nc r="E15">
      <f>D15*C15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" sId="6" odxf="1" dxf="1">
    <nc r="F15">
      <f>E15/2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7" sId="6" odxf="1" dxf="1">
    <nc r="A16" t="inlineStr">
      <is>
        <t>Irrigation Maintanance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16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28" sId="6" odxf="1" dxf="1" numFmtId="34">
    <nc r="C16">
      <v>1</v>
    </nc>
    <odxf>
      <font>
        <sz val="12"/>
      </font>
      <alignment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9" sId="6" odxf="1" dxf="1">
    <nc r="D16">
      <f>'C:\Users\sebentile\Desktop\Gross Margins 2024\[2025_Convetional Vegetables.xlsx]Item List 2024'!D7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0" sId="6" odxf="1" dxf="1">
    <nc r="E16">
      <f>D16*C16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1" sId="6" odxf="1" dxf="1">
    <nc r="F16">
      <f>E16/2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2" sId="6" odxf="1" dxf="1">
    <nc r="A17" t="inlineStr">
      <is>
        <t>Chemicals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17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17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17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17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17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3" sId="6" odxf="1" dxf="1">
    <nc r="A18" t="inlineStr">
      <is>
        <t>erbicide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18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18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18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18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18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4" sId="6" odxf="1" dxf="1">
    <nc r="A19" t="inlineStr">
      <is>
        <t>Herbicide</t>
      </is>
    </nc>
    <odxf>
      <font>
        <b val="0"/>
        <i val="0"/>
        <sz val="12"/>
      </font>
      <alignment horizontal="general" vertical="bottom"/>
      <border outline="0">
        <left/>
        <right/>
        <top/>
        <bottom/>
      </border>
    </odxf>
    <ndxf>
      <font>
        <b/>
        <i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19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19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19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19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19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5" sId="6" odxf="1" dxf="1">
    <nc r="A20" t="inlineStr">
      <is>
        <t>Galigan 50c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6" sId="6" odxf="1" dxf="1">
    <nc r="B20" t="inlineStr">
      <is>
        <t>1L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7" sId="6" odxf="1" dxf="1" numFmtId="34">
    <nc r="C20">
      <v>2</v>
    </nc>
    <odxf>
      <font>
        <sz val="12"/>
      </font>
      <alignment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8" sId="6" odxf="1" dxf="1">
    <nc r="D20">
      <f>'C:\Users\sebentile\Desktop\Gross Margins 2024\[2025_Convetional Vegetables.xlsx]Item List 2024'!D240</f>
    </nc>
    <odxf>
      <font>
        <sz val="12"/>
      </font>
      <alignment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39" sId="6" odxf="1" dxf="1">
    <nc r="E20">
      <f>D20*C20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0" sId="6" odxf="1" dxf="1">
    <nc r="F20">
      <f>E20/2</f>
    </nc>
    <odxf>
      <font>
        <sz val="12"/>
      </font>
      <numFmt numFmtId="35" formatCode="_(* #,##0.00_);_(* \(#,##0.00\);_(* &quot;-&quot;??_);_(@_)"/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numFmt numFmtId="164" formatCode="_-* #,##0.00_-;\-* #,##0.00_-;_-* &quot;-&quot;??_-;_-@_-"/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1" sId="6" odxf="1" dxf="1">
    <nc r="A21" t="inlineStr">
      <is>
        <t>Pesticides</t>
      </is>
    </nc>
    <odxf>
      <font>
        <b val="0"/>
        <i val="0"/>
        <sz val="12"/>
      </font>
      <alignment horizontal="general" vertical="bottom"/>
      <border outline="0">
        <left/>
        <right/>
        <top/>
        <bottom/>
      </border>
    </odxf>
    <ndxf>
      <font>
        <b/>
        <i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21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21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21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21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21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2" sId="6" odxf="1" dxf="1">
    <nc r="A22" t="inlineStr">
      <is>
        <t>Garden ripcod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3" sId="6" odxf="1" dxf="1">
    <nc r="B22" t="inlineStr">
      <is>
        <t>1L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4" sId="6" odxf="1" dxf="1" numFmtId="34">
    <nc r="C22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5" sId="6" odxf="1" dxf="1">
    <nc r="D22">
      <f>'C:\Users\sebentile\Desktop\Gross Margins 2024\[2025_Convetional Vegetables.xlsx]Item List 2024'!D216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6" sId="6" odxf="1" dxf="1">
    <nc r="E22">
      <f>D22*C22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7" sId="6" odxf="1" dxf="1">
    <nc r="F22">
      <f>E22/2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8" sId="6" odxf="1" dxf="1">
    <nc r="A23" t="inlineStr">
      <is>
        <t>Warlock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49" sId="6" odxf="1" dxf="1">
    <nc r="B23" t="inlineStr">
      <is>
        <t>1L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0" sId="6" odxf="1" dxf="1" numFmtId="34">
    <nc r="C23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1" sId="6" odxf="1" dxf="1">
    <nc r="D23">
      <f>'C:\Users\sebentile\Desktop\Gross Margins 2024\[2025_Convetional Vegetables.xlsx]Item List 2024'!D229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2" sId="6" odxf="1" dxf="1">
    <nc r="E23">
      <f>D23*C23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3" sId="6" odxf="1" dxf="1">
    <nc r="F23">
      <f>E23/2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4" sId="6" odxf="1" dxf="1">
    <nc r="A24" t="inlineStr">
      <is>
        <t>Agrometrin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5" sId="6" odxf="1" dxf="1">
    <nc r="B24" t="inlineStr">
      <is>
        <t>1L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6" sId="6" odxf="1" dxf="1" numFmtId="34">
    <nc r="C24">
      <v>2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7" sId="6" odxf="1" dxf="1">
    <nc r="D24">
      <f>'C:\Users\sebentile\Desktop\Gross Margins 2024\[2025_Convetional Vegetables.xlsx]Item List 2024'!D212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8" sId="6" odxf="1" dxf="1">
    <nc r="E24">
      <f>D24*C24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59" sId="6" odxf="1" dxf="1">
    <nc r="F24">
      <f>E24/2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0" sId="6" odxf="1" dxf="1">
    <nc r="A25" t="inlineStr">
      <is>
        <t>Dipel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1" sId="6" odxf="1" dxf="1">
    <nc r="B25" t="inlineStr">
      <is>
        <t>500g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2" sId="6" odxf="1" dxf="1" numFmtId="34">
    <nc r="C25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3" sId="6" odxf="1" dxf="1">
    <nc r="D25">
      <f>'C:\Users\sebentile\Desktop\Gross Margins 2024\[2025_Convetional Vegetables.xlsx]Item List 2024'!D226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4" sId="6" odxf="1" dxf="1">
    <nc r="E25">
      <f>D25*C25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5" sId="6" odxf="1" dxf="1" numFmtId="34">
    <nc r="F25">
      <v>800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6" sId="6" odxf="1" dxf="1">
    <nc r="A26" t="inlineStr">
      <is>
        <t>Fungicides</t>
      </is>
    </nc>
    <odxf>
      <font>
        <b val="0"/>
        <i val="0"/>
        <sz val="12"/>
      </font>
      <alignment horizontal="general" vertical="bottom"/>
      <border outline="0">
        <left/>
        <right/>
        <top/>
        <bottom/>
      </border>
    </odxf>
    <ndxf>
      <font>
        <b/>
        <i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26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26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26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26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26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7" sId="6" odxf="1" dxf="1">
    <nc r="A27" t="inlineStr">
      <is>
        <t>Copper oxychloride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8" sId="6" odxf="1" dxf="1">
    <nc r="B27" t="inlineStr">
      <is>
        <t>2kg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69" sId="6" odxf="1" dxf="1" numFmtId="34">
    <nc r="C27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0" sId="6" odxf="1" dxf="1">
    <nc r="D27">
      <f>'C:\Users\sebentile\Desktop\Gross Margins 2024\[2025_Convetional Vegetables.xlsx]Item List 2024'!D183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1" sId="6" odxf="1" dxf="1" numFmtId="34">
    <nc r="E27">
      <v>250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2" sId="6" odxf="1" dxf="1">
    <nc r="F27">
      <f>E27/2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3" sId="6" odxf="1" dxf="1">
    <nc r="A28" t="inlineStr">
      <is>
        <t>Dithane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4" sId="6" odxf="1" dxf="1">
    <nc r="B28" t="inlineStr">
      <is>
        <t>2kg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5" sId="6" odxf="1" dxf="1" numFmtId="34">
    <nc r="C28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6" sId="6" odxf="1" dxf="1">
    <nc r="D28">
      <f>'C:\Users\sebentile\Desktop\Gross Margins 2024\[2025_Convetional Vegetables.xlsx]Item List 2024'!D186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7" sId="6" odxf="1" dxf="1">
    <nc r="E28">
      <f>D28*C28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8" sId="6" odxf="1" dxf="1">
    <nc r="F28">
      <f>E28/2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79" sId="6" odxf="1" dxf="1">
    <nc r="A29" t="inlineStr">
      <is>
        <t>Bravo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0" sId="6" odxf="1" dxf="1">
    <nc r="B29" t="inlineStr">
      <is>
        <t>500ml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1" sId="6" odxf="1" dxf="1" numFmtId="34">
    <nc r="C29">
      <v>2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2" sId="6" odxf="1" dxf="1">
    <nc r="D29">
      <f>'C:\Users\sebentile\Desktop\Gross Margins 2024\[2025_Convetional Vegetables.xlsx]Item List 2024'!D180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3" sId="6" odxf="1" dxf="1">
    <nc r="E29">
      <f>D29*C29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4" sId="6" odxf="1" dxf="1">
    <nc r="F29">
      <f>E29/2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5" sId="6" odxf="1" dxf="1">
    <nc r="A30" t="inlineStr">
      <is>
        <t>Sticker</t>
      </is>
    </nc>
    <odxf>
      <font>
        <b val="0"/>
        <i val="0"/>
        <sz val="12"/>
      </font>
      <alignment horizontal="general" vertical="bottom"/>
      <border outline="0">
        <left/>
        <right/>
        <top/>
        <bottom/>
      </border>
    </odxf>
    <ndxf>
      <font>
        <b/>
        <i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30" start="0" length="0">
    <dxf>
      <font>
        <sz val="12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30" start="0" length="0">
    <dxf>
      <font>
        <sz val="12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30" start="0" length="0">
    <dxf>
      <font>
        <sz val="12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30" start="0" length="0">
    <dxf>
      <font>
        <sz val="12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30" start="0" length="0">
    <dxf>
      <font>
        <sz val="12"/>
        <name val="Times New Roman"/>
        <family val="1"/>
        <scheme val="none"/>
      </font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6" sId="6" odxf="1" dxf="1">
    <nc r="A31" t="inlineStr">
      <is>
        <t>Nufilm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7" sId="6" odxf="1" dxf="1">
    <nc r="B31" t="inlineStr">
      <is>
        <t>1 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8" sId="6" odxf="1" dxf="1" numFmtId="34">
    <nc r="C31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89" sId="6" odxf="1" dxf="1">
    <nc r="D31">
      <f>'C:\Users\sebentile\Desktop\Gross Margins 2024\[2025_Convetional Vegetables.xlsx]Item List 2024'!D260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0" sId="6" odxf="1" dxf="1">
    <nc r="E31">
      <f>C31*D31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1" sId="6" odxf="1" dxf="1">
    <nc r="F31">
      <f>E31/2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2" sId="6" odxf="1" dxf="1">
    <nc r="A32" t="inlineStr">
      <is>
        <t>Labour and Transport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32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32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32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E32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F32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3" sId="6" odxf="1" dxf="1">
    <nc r="A33" t="inlineStr">
      <is>
        <t>Planting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4" sId="6" odxf="1" dxf="1">
    <nc r="B33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5" sId="6" odxf="1" dxf="1" numFmtId="34">
    <nc r="C33">
      <v>10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6" sId="6" odxf="1" dxf="1">
    <nc r="D33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7" sId="6" odxf="1" dxf="1">
    <nc r="E33">
      <f>D33*C33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8" sId="6" odxf="1" dxf="1">
    <nc r="F33">
      <f>E33/2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99" sId="6" odxf="1" dxf="1">
    <nc r="A34" t="inlineStr">
      <is>
        <t xml:space="preserve">Gap filling 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0" sId="6" odxf="1" dxf="1">
    <nc r="B34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1" sId="6" odxf="1" dxf="1" numFmtId="34">
    <nc r="C34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2" sId="6" odxf="1" dxf="1">
    <nc r="D34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3" sId="6" odxf="1" dxf="1">
    <nc r="E34">
      <f>D34*C34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4" sId="6" odxf="1" dxf="1">
    <nc r="F34">
      <f>E34/2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5" sId="6" odxf="1" dxf="1">
    <nc r="A35" t="inlineStr">
      <is>
        <t>Weeding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6" sId="6" odxf="1" dxf="1">
    <nc r="B35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7" sId="6" odxf="1" dxf="1" numFmtId="34">
    <nc r="C35">
      <v>30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8" sId="6" odxf="1" dxf="1">
    <nc r="D35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09" sId="6" odxf="1" dxf="1">
    <nc r="E35">
      <f>D35*C35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0" sId="6" odxf="1" dxf="1">
    <nc r="F35">
      <f>E35/2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1" sId="6" odxf="1" dxf="1">
    <nc r="A36" t="inlineStr">
      <is>
        <t>Side Dressing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2" sId="6" odxf="1" dxf="1">
    <nc r="B36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3" sId="6" odxf="1" dxf="1" numFmtId="34">
    <nc r="C36">
      <v>10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4" sId="6" odxf="1" dxf="1">
    <nc r="D36">
      <f>$D$33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5" sId="6" odxf="1" dxf="1">
    <nc r="E36">
      <f>D36*C36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6" sId="6" odxf="1" dxf="1">
    <nc r="F36">
      <f>E36/2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7" sId="6" odxf="1" dxf="1">
    <nc r="A37" t="inlineStr">
      <is>
        <t>Pest and Disease Control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8" sId="6" odxf="1" dxf="1">
    <nc r="B37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19" sId="6" odxf="1" dxf="1" numFmtId="34">
    <nc r="C37">
      <v>4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0" sId="6" odxf="1" dxf="1">
    <nc r="D37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1" sId="6" odxf="1" dxf="1">
    <nc r="E37">
      <f>D37*C37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2" sId="6" odxf="1" dxf="1">
    <nc r="F37">
      <f>E37/2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3" sId="6" odxf="1" dxf="1">
    <nc r="A38" t="inlineStr">
      <is>
        <t>Irrigation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4" sId="6" odxf="1" dxf="1">
    <nc r="B38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5" sId="6" odxf="1" dxf="1" numFmtId="34">
    <nc r="C38">
      <v>5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6" sId="6" odxf="1" dxf="1">
    <nc r="D38">
      <f>$D$33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7" sId="6" odxf="1" dxf="1">
    <nc r="E38">
      <f>D38*C38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8" sId="6" odxf="1" dxf="1">
    <nc r="F38">
      <f>E38/2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29" sId="6" odxf="1" dxf="1">
    <nc r="A39" t="inlineStr">
      <is>
        <t>Harvesting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0" sId="6" odxf="1" dxf="1">
    <nc r="B39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1" sId="6" odxf="1" dxf="1" numFmtId="34">
    <nc r="C39">
      <v>5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" sId="6" odxf="1" dxf="1">
    <nc r="D39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3" sId="6" odxf="1" dxf="1">
    <nc r="E39">
      <f>D39*C39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4" sId="6" odxf="1" dxf="1">
    <nc r="F39">
      <f>E39/2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5" sId="6" odxf="1" dxf="1">
    <nc r="A40" t="inlineStr">
      <is>
        <t>Transport (market)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6" sId="6" odxf="1" dxf="1">
    <nc r="B40" t="inlineStr">
      <is>
        <t>tons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5" tint="0.59999389629810485"/>
        </patternFill>
      </fill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7" sId="6" odxf="1" dxf="1" numFmtId="34">
    <nc r="C40">
      <v>70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8" sId="6" odxf="1" dxf="1">
    <nc r="D40">
      <f>'C:\Users\sebentile\Desktop\Gross Margins 2024\[2025_Convetional Vegetables.xlsx]Item List 2024'!D9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9" sId="6" odxf="1" dxf="1">
    <nc r="E40">
      <f>D40*C40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0" sId="6" odxf="1" dxf="1">
    <nc r="F40">
      <f>E40/2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" sId="6" odxf="1" dxf="1">
    <nc r="A41" t="inlineStr">
      <is>
        <t>Total Variable Costs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41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41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41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2" sId="6" odxf="1" dxf="1">
    <nc r="E41">
      <f>SUM(E6:E40)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3" sId="6" odxf="1" dxf="1">
    <nc r="F41">
      <f>SUM(F6:F40)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4" sId="6" odxf="1" dxf="1">
    <nc r="A42" t="inlineStr">
      <is>
        <t>Gross Profit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42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42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42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5" sId="6" odxf="1" dxf="1">
    <nc r="E42">
      <f>E3-E41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6" sId="6" odxf="1" dxf="1">
    <nc r="F42">
      <f>F3-F41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7" sId="6" odxf="1" dxf="1">
    <nc r="A43" t="inlineStr">
      <is>
        <t>Gross Margins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B43" start="0" length="0">
    <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C43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43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48" sId="6" odxf="1" s="1" dxf="1">
    <nc r="E43">
      <f>E42/E3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  <border diagonalUp="0" diagonalDown="0"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9" sId="6" odxf="1" s="1" dxf="1">
    <nc r="F43">
      <f>F42/F3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  <border diagonalUp="0" diagonalDown="0"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0" sId="6" odxf="1" dxf="1">
    <nc r="A44" t="inlineStr">
      <is>
        <t>BEP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1" sId="6" odxf="1" dxf="1">
    <nc r="B44" t="inlineStr">
      <is>
        <t>E/head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C44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44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2" sId="6" odxf="1" dxf="1">
    <nc r="E44">
      <f>E41/C3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3" sId="6" odxf="1" dxf="1">
    <nc r="F44">
      <f>F41/I3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4" sId="6" odxf="1" dxf="1">
    <nc r="A45" t="inlineStr">
      <is>
        <t>BEY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5" sId="6" odxf="1" dxf="1">
    <nc r="B45" t="inlineStr">
      <is>
        <t>heads/ha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6" sqref="C45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6" sqref="D45" start="0" length="0">
    <dxf>
      <font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756" sId="6" odxf="1" dxf="1">
    <nc r="E45">
      <f>E41/D3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7" sId="6" odxf="1" dxf="1">
    <nc r="F45">
      <f>F41/D3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58" sId="6" odxf="1" dxf="1">
    <nc r="A47" t="inlineStr">
      <is>
        <t>Assumptions</t>
      </is>
    </nc>
    <odxf>
      <font>
        <b val="0"/>
        <sz val="12"/>
      </font>
    </odxf>
    <ndxf>
      <font>
        <b/>
        <sz val="12"/>
        <name val="Times New Roman"/>
        <family val="1"/>
        <scheme val="none"/>
      </font>
    </ndxf>
  </rcc>
  <rcc rId="1759" sId="6" odxf="1" dxf="1">
    <nc r="A48" t="inlineStr">
      <is>
        <t>Lime (costing E95) should be applied in accodance with soil test results once in 3 - 5 years</t>
      </is>
    </nc>
    <odxf>
      <font>
        <sz val="12"/>
      </font>
    </odxf>
    <ndxf>
      <font>
        <sz val="12"/>
        <name val="Times New Roman"/>
        <family val="1"/>
        <scheme val="none"/>
      </font>
    </ndxf>
  </rcc>
  <rcc rId="1760" sId="6">
    <nc r="A49" t="inlineStr">
      <is>
        <t>There are no minimum quantities provided by agrodealers for some inputs, hence the farmers should purchase the available minimum quantities</t>
      </is>
    </nc>
  </rcc>
  <rcc rId="1761" sId="6">
    <nc r="A50" t="inlineStr">
      <is>
        <t>Unsalable cabbages shall be 15% of total planted of the total planted</t>
      </is>
    </nc>
  </rcc>
  <rrc rId="1762" sId="7" ref="A1:XFD1" action="deleteRow">
    <rfmt sheetId="7" xfDxf="1" sqref="A1:XFD1" start="0" length="0">
      <dxf>
        <fill>
          <patternFill patternType="solid">
            <bgColor theme="0"/>
          </patternFill>
        </fill>
      </dxf>
    </rfmt>
    <rcc rId="0" sId="7" s="1" dxf="1">
      <nc r="A1" t="inlineStr">
        <is>
          <t>Carrots</t>
        </is>
      </nc>
      <n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="1" sqref="B1" start="0" length="0">
      <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C1" start="0" length="0">
      <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E1" start="0" length="0">
      <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F1" start="0" length="0">
      <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3" sId="7" ref="A1:XFD1" action="deleteRow">
    <rfmt sheetId="7" xfDxf="1" sqref="A1:XFD1" start="0" length="0">
      <dxf>
        <fill>
          <patternFill patternType="solid">
            <bgColor theme="0"/>
          </patternFill>
        </fill>
      </dxf>
    </rfmt>
    <rfmt sheetId="7" sqref="A1" start="0" length="0">
      <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dxf="1">
      <nc r="B1" t="inlineStr">
        <is>
          <t>Units</t>
        </is>
      </nc>
      <ndxf>
        <font>
          <b/>
          <sz val="11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C1" t="inlineStr">
        <is>
          <t>Units/ha</t>
        </is>
      </nc>
      <n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 t="inlineStr">
        <is>
          <t>Amount/Unit</t>
        </is>
      </nc>
      <n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 t="inlineStr">
        <is>
          <t>Amount/ha</t>
        </is>
      </nc>
      <n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 t="inlineStr">
        <is>
          <t>Amount/0.5ha</t>
        </is>
      </nc>
      <n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64" sId="7" ref="A1:XFD1" action="deleteRow">
    <undo index="65535" exp="ref" v="1" dr="D1" r="F42" sId="7"/>
    <undo index="65535" exp="ref" v="1" dr="D1" r="E42" sId="7"/>
    <undo index="65535" exp="ref" v="1" dr="H1" r="F41" sId="7"/>
    <undo index="65535" exp="ref" v="1" dr="C1" r="E41" sId="7"/>
    <undo index="65535" exp="ref" v="1" dr="F1" r="F40" sId="7"/>
    <undo index="65535" exp="ref" v="1" dr="E1" r="E40" sId="7"/>
    <undo index="0" exp="ref" v="1" dr="F1" r="F39" sId="7"/>
    <undo index="0" exp="ref" v="1" dr="E1" r="E39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Income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tonnes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35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D1">
        <v>4500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H1">
        <f>C1/2</f>
      </nc>
      <ndxf>
        <numFmt numFmtId="164" formatCode="_-* #,##0.00_-;\-* #,##0.00_-;_-* &quot;-&quot;??_-;_-@_-"/>
      </ndxf>
    </rcc>
  </rrc>
  <rrc rId="1765" sId="7" ref="A1:XFD1" action="deleteRow"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Variable Cost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1" start="0" length="0">
      <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66" sId="7" ref="A1:XFD1" action="deleteRow"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Items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C1" t="inlineStr">
        <is>
          <t>Quantity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 t="inlineStr">
        <is>
          <t>Cost/Unit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 t="inlineStr">
        <is>
          <t>Total Cost/Ha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 t="inlineStr">
        <is>
          <t>Total Cost/0.5 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67" sId="7" ref="A1:XFD1" action="deleteRow">
    <undo index="65535" exp="area" dr="F1:F34" r="F35" sId="7"/>
    <undo index="65535" exp="area" dr="E1:E34" r="E35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Seeds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1kg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8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2024'!D83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68" sId="7" ref="A1:XFD1" action="deleteRow">
    <undo index="65535" exp="area" dr="F1:F33" r="F34" sId="7"/>
    <undo index="65535" exp="area" dr="E1:E33" r="E34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Ploughing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Tomatoes!D8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69" sId="7" ref="A1:XFD1" action="deleteRow">
    <undo index="65535" exp="area" dr="F1:F32" r="F33" sId="7"/>
    <undo index="65535" exp="area" dr="E1:E32" r="E33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Discing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1.5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Tomatoes!D9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70" sId="7" ref="A1:XFD1" action="deleteRow">
    <undo index="65535" exp="area" dr="F1:F31" r="F32" sId="7"/>
    <undo index="65535" exp="area" dr="E1:E31" r="E32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Ridging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Tomatoes!D10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71" sId="7" ref="A1:XFD1" action="deleteRow">
    <undo index="65535" exp="area" dr="F1:F30" r="F31" sId="7"/>
    <undo index="65535" exp="area" dr="E1:E30" r="E31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Fertilizer - 2:3:4 (38)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6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Tomatoes!D11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72" sId="7" ref="A1:XFD1" action="deleteRow">
    <undo index="65535" exp="area" dr="F1:F29" r="F30" sId="7"/>
    <undo index="65535" exp="area" dr="E1:E29" r="E30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L.A.N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4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Tomatoes!D14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73" sId="7" ref="A1:XFD1" action="deleteRow">
    <undo index="65535" exp="area" dr="F1:F28" r="F29" sId="7"/>
    <undo index="65535" exp="area" dr="E1:E28" r="E29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Transport (Inputs)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Trips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74" sId="7" ref="A1:XFD1" action="deleteRow">
    <undo index="65535" exp="area" dr="F1:F27" r="F28" sId="7"/>
    <undo index="65535" exp="area" dr="E1:E27" r="E28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Power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75" sId="7" ref="A1:XFD1" action="deleteRow">
    <undo index="65535" exp="area" dr="F1:F26" r="F27" sId="7"/>
    <undo index="65535" exp="area" dr="E1:E26" r="E27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Irrigation Maintanance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1" start="0" length="0">
      <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s="1" dxf="1" numFmtId="34">
      <nc r="C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2024'!D7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76" sId="7" ref="A1:XFD1" action="deleteRow">
    <undo index="65535" exp="area" dr="F1:F25" r="F26" sId="7"/>
    <undo index="65535" exp="area" dr="E1:E25" r="E26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Herbicides</t>
        </is>
      </nc>
      <ndxf>
        <font>
          <b/>
          <i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1" start="0" length="0">
      <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7" sId="7" ref="A1:XFD1" action="deleteRow">
    <undo index="65535" exp="area" dr="F1:F24" r="F25" sId="7"/>
    <undo index="65535" exp="area" dr="E1:E24" r="E25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Linagan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5L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2024'!D239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78" sId="7" ref="A1:XFD1" action="deleteRow">
    <undo index="65535" exp="area" dr="F1:F23" r="F24" sId="7"/>
    <undo index="65535" exp="area" dr="E1:E23" r="E24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Chemicals</t>
        </is>
      </nc>
      <ndxf>
        <font>
          <b/>
          <i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1" start="0" length="0">
      <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79" sId="7" ref="A1:XFD1" action="deleteRow">
    <undo index="65535" exp="area" dr="F1:F22" r="F23" sId="7"/>
    <undo index="65535" exp="area" dr="E1:E22" r="E23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Fungicides</t>
        </is>
      </nc>
      <ndxf>
        <font>
          <b/>
          <i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1" start="0" length="0">
      <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0" sId="7" ref="A1:XFD1" action="deleteRow">
    <undo index="65535" exp="area" dr="F1:F21" r="F22" sId="7"/>
    <undo index="65535" exp="area" dr="E1:E21" r="E22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Bravo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500 ml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4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2024'!D178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81" sId="7" ref="A1:XFD1" action="deleteRow">
    <undo index="65535" exp="area" dr="F1:F20" r="F21" sId="7"/>
    <undo index="65535" exp="area" dr="E1:E20" r="E21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Dithane M45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2kg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2024'!D184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82" sId="7" ref="A1:XFD1" action="deleteRow">
    <undo index="65535" exp="area" dr="F1:F19" r="F20" sId="7"/>
    <undo index="65535" exp="area" dr="E1:E19" r="E20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Benomyl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1kg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2024'!D176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83" sId="7" ref="A1:XFD1" action="deleteRow">
    <undo index="65535" exp="area" dr="F1:F18" r="F19" sId="7"/>
    <undo index="65535" exp="area" dr="E1:E18" r="E19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 xml:space="preserve">Copper Oxychloride 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2kg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2024'!D181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84" sId="7" ref="A1:XFD1" action="deleteRow">
    <undo index="65535" exp="area" dr="F1:F17" r="F18" sId="7"/>
    <undo index="65535" exp="area" dr="E1:E17" r="E18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Pesticides</t>
        </is>
      </nc>
      <ndxf>
        <font>
          <b/>
          <i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1" start="0" length="0">
      <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5" sId="7" ref="A1:XFD1" action="deleteRow">
    <undo index="65535" exp="area" dr="F1:F16" r="F17" sId="7"/>
    <undo index="65535" exp="area" dr="E1:E16" r="E17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Malasol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right" vertical="top" indent="12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500ml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4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2024'!D206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86" sId="7" ref="A1:XFD1" action="deleteRow">
    <undo index="65535" exp="area" dr="F1:F15" r="F16" sId="7"/>
    <undo index="65535" exp="area" dr="E1:E15" r="E16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>
        <f>'Item List 2024'!B215</f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2024'!D215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87" sId="7" ref="A1:XFD1" action="deleteRow">
    <undo index="65535" exp="area" dr="F1:F14" r="F15" sId="7"/>
    <undo index="65535" exp="area" dr="E1:E14" r="E15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Sticker</t>
        </is>
      </nc>
      <ndxf>
        <font>
          <b/>
          <i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1" start="0" length="0">
      <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88" sId="7" ref="A1:XFD1" action="deleteRow">
    <undo index="65535" exp="area" dr="F1:F13" r="F14" sId="7"/>
    <undo index="65535" exp="area" dr="E1:E13" r="E14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Nufilm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1 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89" sId="7" ref="A1:XFD1" action="deleteRow">
    <undo index="65535" exp="area" dr="F1:F12" r="F13" sId="7"/>
    <undo index="65535" exp="area" dr="E1:E12" r="E13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Labour, Transport and Packaging Material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1" start="0" length="0">
      <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qref="C1" start="0" length="0">
      <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790" sId="7" ref="A1:XFD1" action="deleteRow">
    <undo index="65535" exp="area" dr="F1:F11" r="F12" sId="7"/>
    <undo index="65535" exp="area" dr="E1:E11" r="E12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Land Preparation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10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91" sId="7" ref="A1:XFD1" action="deleteRow">
    <undo index="65535" exp="area" dr="F1:F10" r="F11" sId="7"/>
    <undo index="65535" exp="area" dr="E1:E10" r="E11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Planting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10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92" sId="7" ref="A1:XFD1" action="deleteRow">
    <undo index="65535" exp="area" dr="F1:F9" r="F10" sId="7"/>
    <undo index="65535" exp="area" dr="E1:E9" r="E10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Thinning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93" sId="7" ref="A1:XFD1" action="deleteRow">
    <undo index="65535" exp="area" dr="F1:F8" r="F9" sId="7"/>
    <undo index="65535" exp="area" dr="E1:E8" r="E9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Weeding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60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94" sId="7" ref="A1:XFD1" action="deleteRow">
    <undo index="65535" exp="area" dr="F1:F7" r="F8" sId="7"/>
    <undo index="65535" exp="area" dr="E1:E7" r="E8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Side Dressing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95" sId="7" ref="A1:XFD1" action="deleteRow">
    <undo index="65535" exp="area" dr="F1:F6" r="F7" sId="7"/>
    <undo index="65535" exp="area" dr="E1:E6" r="E7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Pest and Disease Control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6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96" sId="7" ref="A1:XFD1" action="deleteRow">
    <undo index="65535" exp="area" dr="F1:F5" r="F6" sId="7"/>
    <undo index="65535" exp="area" dr="E1:E5" r="E6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15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97" sId="7" ref="A1:XFD1" action="deleteRow">
    <undo index="65535" exp="area" dr="F1:F4" r="F5" sId="7"/>
    <undo index="65535" exp="area" dr="E1:E4" r="E5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Harvesting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98" sId="7" ref="A1:XFD1" action="deleteRow">
    <undo index="65535" exp="area" dr="F1:F3" r="F4" sId="7"/>
    <undo index="65535" exp="area" dr="E1:E3" r="E4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Washing &amp; Packing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10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99" sId="7" ref="A1:XFD1" action="deleteRow">
    <undo index="65535" exp="area" dr="F1:F2" r="F3" sId="7"/>
    <undo index="65535" exp="area" dr="E1:E2" r="E3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Packaging material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10kg plastic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3500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D1">
        <v>1.71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00" sId="7" ref="A1:XFD1" action="deleteRow">
    <undo index="65535" exp="area" dr="F1" r="F2" sId="7"/>
    <undo index="65535" exp="area" dr="E1" r="E2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Transport (market)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tons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 numFmtId="34">
      <nc r="C1">
        <v>35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D1">
        <f>'Item List 2024'!D9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01" sId="7" ref="A1:XFD1" action="deleteRow">
    <undo index="0" exp="ref" v="1" dr="F1" r="F5" sId="7"/>
    <undo index="0" exp="ref" v="1" dr="E1" r="E5" sId="7"/>
    <undo index="0" exp="ref" v="1" dr="F1" r="F4" sId="7"/>
    <undo index="0" exp="ref" v="1" dr="E1" r="E4" sId="7"/>
    <undo index="65535" exp="ref" v="1" dr="F1" r="F2" sId="7"/>
    <undo index="65535" exp="ref" v="1" dr="E1" r="E2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Total Variable Costs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1" start="0" length="0">
      <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s="1" dxf="1">
      <nc r="E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02" sId="7" ref="A1:XFD1" action="deleteRow">
    <undo index="0" exp="ref" v="1" dr="F1" r="F2" sId="7"/>
    <undo index="0" exp="ref" v="1" dr="E1" r="E2" sId="7"/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Gross Profit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1" start="0" length="0">
      <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s="1" dxf="1">
      <nc r="E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03" sId="7" ref="A1:XFD1" action="deleteRow"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>Gross Margin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qref="B1" start="0" length="0">
      <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s="1" dxf="1">
      <nc r="E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04" sId="7" ref="A1:XFD1" action="deleteRow"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 xml:space="preserve">BEP 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E/ton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s="1" dxf="1">
      <nc r="E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05" sId="7" ref="A1:XFD1" action="deleteRow">
    <rfmt sheetId="7" xfDxf="1" sqref="A1:XFD1" start="0" length="0">
      <dxf>
        <fill>
          <patternFill patternType="solid">
            <bgColor theme="0"/>
          </patternFill>
        </fill>
      </dxf>
    </rfmt>
    <rcc rId="0" sId="7" dxf="1">
      <nc r="A1" t="inlineStr">
        <is>
          <t xml:space="preserve"> BEY 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>
      <nc r="B1" t="inlineStr">
        <is>
          <t>tons/ha</t>
        </is>
      </nc>
      <ndxf>
        <font>
          <sz val="12"/>
          <color theme="1"/>
          <name val="Times New Roman"/>
          <family val="1"/>
          <scheme val="none"/>
        </font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7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7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7" s="1" dxf="1">
      <nc r="E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none">
            <bgColor indexed="65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806" sId="7" ref="A1:XFD1" action="deleteRow">
    <rfmt sheetId="7" xfDxf="1" sqref="A1:XFD1" start="0" length="0">
      <dxf>
        <fill>
          <patternFill patternType="solid">
            <bgColor theme="0"/>
          </patternFill>
        </fill>
      </dxf>
    </rfmt>
    <rfmt sheetId="7" sqref="A1" start="0" length="0">
      <dxf>
        <fill>
          <patternFill patternType="none">
            <bgColor indexed="65"/>
          </patternFill>
        </fill>
      </dxf>
    </rfmt>
    <rfmt sheetId="7" sqref="B1" start="0" length="0">
      <dxf>
        <fill>
          <patternFill patternType="none">
            <bgColor indexed="65"/>
          </patternFill>
        </fill>
      </dxf>
    </rfmt>
    <rfmt sheetId="7" s="1" sqref="C1" start="0" length="0">
      <dxf>
        <numFmt numFmtId="35" formatCode="_(* #,##0.00_);_(* \(#,##0.00\);_(* &quot;-&quot;??_);_(@_)"/>
        <fill>
          <patternFill patternType="none">
            <bgColor indexed="65"/>
          </patternFill>
        </fill>
      </dxf>
    </rfmt>
    <rfmt sheetId="7" s="1" sqref="D1" start="0" length="0">
      <dxf>
        <numFmt numFmtId="35" formatCode="_(* #,##0.00_);_(* \(#,##0.00\);_(* &quot;-&quot;??_);_(@_)"/>
        <fill>
          <patternFill patternType="none">
            <bgColor indexed="65"/>
          </patternFill>
        </fill>
      </dxf>
    </rfmt>
    <rfmt sheetId="7" s="1" sqref="E1" start="0" length="0">
      <dxf>
        <numFmt numFmtId="35" formatCode="_(* #,##0.00_);_(* \(#,##0.00\);_(* &quot;-&quot;??_);_(@_)"/>
        <fill>
          <patternFill patternType="none">
            <bgColor indexed="65"/>
          </patternFill>
        </fill>
      </dxf>
    </rfmt>
    <rfmt sheetId="7" s="1" sqref="F1" start="0" length="0">
      <dxf>
        <numFmt numFmtId="35" formatCode="_(* #,##0.00_);_(* \(#,##0.00\);_(* &quot;-&quot;??_);_(@_)"/>
        <fill>
          <patternFill patternType="none">
            <bgColor indexed="65"/>
          </patternFill>
        </fill>
      </dxf>
    </rfmt>
  </rrc>
  <rcc rId="1807" sId="7" odxf="1" s="1" dxf="1">
    <nc r="A1" t="inlineStr">
      <is>
        <t>Carrots</t>
      </is>
    </nc>
    <odxf>
      <numFmt numFmtId="0" formatCode="General"/>
    </odxf>
    <ndxf>
      <font>
        <b/>
        <sz val="11"/>
        <color theme="1"/>
        <name val="Times New Roman"/>
        <family val="1"/>
        <scheme val="none"/>
      </font>
      <numFmt numFmtId="35" formatCode="_(* #,##0.00_);_(* \(#,##0.00\);_(* &quot;-&quot;??_);_(@_)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="1" sqref="B1" start="0" length="0">
    <dxf>
      <font>
        <b/>
        <sz val="11"/>
        <color theme="1"/>
        <name val="Times New Roman"/>
        <family val="1"/>
        <scheme val="none"/>
      </font>
      <numFmt numFmtId="35" formatCode="_(* #,##0.00_);_(* \(#,##0.00\);_(* &quot;-&quot;??_);_(@_)"/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1" start="0" length="0">
    <dxf>
      <font>
        <b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1" start="0" length="0">
    <dxf>
      <font>
        <b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1" start="0" length="0">
    <dxf>
      <font>
        <b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1" start="0" length="0">
    <dxf>
      <font>
        <b/>
        <name val="Times New Roman"/>
        <family val="1"/>
        <scheme val="none"/>
      </font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A2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08" sId="7" odxf="1" dxf="1">
    <nc r="B2" t="inlineStr">
      <is>
        <t>Units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1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09" sId="7" odxf="1" dxf="1">
    <nc r="C2" t="inlineStr">
      <is>
        <t>Units/ha</t>
      </is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0" sId="7" odxf="1" dxf="1">
    <nc r="D2" t="inlineStr">
      <is>
        <t>Amount/Unit</t>
      </is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1" sId="7" odxf="1" dxf="1">
    <nc r="E2" t="inlineStr">
      <is>
        <t>Amount/ha</t>
      </is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2" sId="7" odxf="1" dxf="1">
    <nc r="F2" t="inlineStr">
      <is>
        <t>Amount/0.5ha</t>
      </is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3" sId="7" odxf="1" dxf="1">
    <nc r="A3" t="inlineStr">
      <is>
        <t>Income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4" sId="7" odxf="1" dxf="1">
    <nc r="B3" t="inlineStr">
      <is>
        <t>tonnes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5" sId="7" odxf="1" dxf="1" numFmtId="34">
    <nc r="C3">
      <v>35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6" sId="7" odxf="1" dxf="1" numFmtId="34">
    <nc r="D3">
      <v>4700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7" sId="7" odxf="1" dxf="1">
    <nc r="E3">
      <f>D3*C3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8" sId="7" odxf="1" dxf="1">
    <nc r="F3">
      <f>E3/2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19" sId="7" odxf="1" dxf="1">
    <nc r="A4" t="inlineStr">
      <is>
        <t>Variable Cost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B4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4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4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4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4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20" sId="7" odxf="1" dxf="1">
    <nc r="A5" t="inlineStr">
      <is>
        <t>Items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1" sId="7" odxf="1" dxf="1">
    <nc r="B5" t="inlineStr">
      <is>
        <t>Units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2" sId="7" odxf="1" dxf="1">
    <nc r="C5" t="inlineStr">
      <is>
        <t>Quantity</t>
      </is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3" sId="7" odxf="1" dxf="1">
    <nc r="D5" t="inlineStr">
      <is>
        <t>Cost/Unit</t>
      </is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4" sId="7" odxf="1" dxf="1">
    <nc r="E5" t="inlineStr">
      <is>
        <t>Total Cost/Ha</t>
      </is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5" sId="7" odxf="1" dxf="1">
    <nc r="F5" t="inlineStr">
      <is>
        <t>Total Cost/0.5 Ha</t>
      </is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6" sId="7" odxf="1" dxf="1">
    <nc r="A6" t="inlineStr">
      <is>
        <t>Seeds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7" sId="7" odxf="1" dxf="1">
    <nc r="B6" t="inlineStr">
      <is>
        <t>1kg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8" sId="7" odxf="1" dxf="1" numFmtId="34">
    <nc r="C6">
      <v>8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9" sId="7" odxf="1" dxf="1">
    <nc r="D6">
      <f>'C:\Users\sebentile\Desktop\Gross Margins 2024\[2025_Convetional Vegetables.xlsx]Item List 2024'!D85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0" sId="7" odxf="1" dxf="1">
    <nc r="E6">
      <f>D6*C6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1" sId="7" odxf="1" dxf="1">
    <nc r="F6">
      <f>E6/2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2" sId="7" odxf="1" dxf="1">
    <nc r="A7" t="inlineStr">
      <is>
        <t>Ploughing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3" sId="7" odxf="1" dxf="1">
    <nc r="B7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4" sId="7" odxf="1" dxf="1" numFmtId="34">
    <nc r="C7">
      <v>2.5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5" sId="7" odxf="1" dxf="1">
    <nc r="D7">
      <f>'C:\Users\sebentile\Desktop\Gross Margins 2024\[2025_Convetional Vegetables.xlsx]Item List 2024'!D2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6" sId="7" odxf="1" dxf="1">
    <nc r="E7">
      <f>D7*C7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7" sId="7" odxf="1" dxf="1">
    <nc r="F7">
      <f>E7/2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8" sId="7" odxf="1" dxf="1">
    <nc r="A8" t="inlineStr">
      <is>
        <t>Discing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9" sId="7" odxf="1" dxf="1">
    <nc r="B8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0" sId="7" odxf="1" dxf="1" numFmtId="34">
    <nc r="C8">
      <v>1.5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1" sId="7" odxf="1" dxf="1">
    <nc r="D8">
      <f>'C:\Users\sebentile\Desktop\Gross Margins 2024\[2025_Convetional Vegetables.xlsx]Item List 2024'!D3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2" sId="7" odxf="1" dxf="1">
    <nc r="E8">
      <f>D8*C8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3" sId="7" odxf="1" dxf="1">
    <nc r="F8">
      <f>E8/2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4" sId="7" odxf="1" dxf="1">
    <nc r="A9" t="inlineStr">
      <is>
        <t>Ridging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5" sId="7" odxf="1" dxf="1">
    <nc r="B9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6" sId="7" odxf="1" dxf="1" numFmtId="34">
    <nc r="C9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7" sId="7" odxf="1" dxf="1">
    <nc r="D9">
      <f>'C:\Users\sebentile\Desktop\Gross Margins 2024\[2025_Convetional Vegetables.xlsx]Item List 2024'!D4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8" sId="7" odxf="1" dxf="1">
    <nc r="E9">
      <f>D9*C9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9" sId="7" odxf="1" dxf="1">
    <nc r="F9">
      <f>E9/2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0" sId="7" odxf="1" dxf="1">
    <nc r="A10" t="inlineStr">
      <is>
        <t>Fertilizer - 2:3:2 (37)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1" sId="7" odxf="1" dxf="1">
    <nc r="B10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2" sId="7" odxf="1" dxf="1" numFmtId="34">
    <nc r="C10">
      <v>6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3" sId="7" odxf="1" dxf="1">
    <nc r="D10">
      <f>'C:\Users\sebentile\Desktop\Gross Margins 2024\[2025_Convetional Vegetables.xlsx]Item List 2024'!D144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4" sId="7" odxf="1" dxf="1">
    <nc r="E10">
      <f>D10*C10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5" sId="7" odxf="1" dxf="1">
    <nc r="F10">
      <f>E10/2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6" sId="7" odxf="1" dxf="1">
    <nc r="A11" t="inlineStr">
      <is>
        <t>L.A.N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7" sId="7" odxf="1" dxf="1">
    <nc r="B11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8" sId="7" odxf="1" dxf="1" numFmtId="34">
    <nc r="C11">
      <v>4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9" sId="7" odxf="1" dxf="1">
    <nc r="D11">
      <f>'C:\Users\sebentile\Desktop\Gross Margins 2024\[2025_Convetional Vegetables.xlsx]Item List 2024'!D147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0" sId="7" odxf="1" dxf="1">
    <nc r="E11">
      <f>D11*C11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1" sId="7" odxf="1" dxf="1">
    <nc r="F11">
      <f>E11/2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2" sId="7" odxf="1" dxf="1">
    <nc r="A12" t="inlineStr">
      <is>
        <t>Transport (Inputs)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3" sId="7" odxf="1" dxf="1">
    <nc r="B12" t="inlineStr">
      <is>
        <t>Trips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4" sId="7" odxf="1" dxf="1" numFmtId="34">
    <nc r="C12">
      <v>2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5" sId="7" odxf="1" dxf="1">
    <nc r="D12">
      <f>'C:\Users\sebentile\Desktop\Gross Margins 2024\[2025_Convetional Vegetables.xlsx]Item List 2024'!D8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6" sId="7" odxf="1" dxf="1">
    <nc r="E12">
      <f>D12*C12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7" sId="7" odxf="1" dxf="1">
    <nc r="F12">
      <f>E12/2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8" sId="7" odxf="1" dxf="1">
    <nc r="A13" t="inlineStr">
      <is>
        <t>Irrigation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9" sId="7" odxf="1" dxf="1">
    <nc r="B13" t="inlineStr">
      <is>
        <t>Power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0" sId="7" odxf="1" dxf="1" numFmtId="34">
    <nc r="C13">
      <v>1000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1" sId="7" odxf="1" dxf="1" numFmtId="34">
    <nc r="D13">
      <v>2.8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2" sId="7" odxf="1" dxf="1">
    <nc r="E13">
      <f>D13*C13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3" sId="7" odxf="1" dxf="1">
    <nc r="F13">
      <f>E13/2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4" sId="7" odxf="1" dxf="1">
    <nc r="A14" t="inlineStr">
      <is>
        <t>Irrigation Maintanance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B14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75" sId="7" odxf="1" dxf="1" numFmtId="34">
    <nc r="C14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6" sId="7" odxf="1" dxf="1">
    <nc r="D14">
      <f>'C:\Users\sebentile\Desktop\Gross Margins 2024\[2025_Convetional Vegetables.xlsx]Item List 2024'!D7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7" sId="7" odxf="1" dxf="1">
    <nc r="E14">
      <f>D14*C14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8" sId="7" odxf="1" dxf="1">
    <nc r="F14">
      <f>E14/2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9" sId="7" odxf="1" dxf="1">
    <nc r="A15" t="inlineStr">
      <is>
        <t>Herbicides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i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B15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1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1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1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1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80" sId="7" odxf="1" dxf="1">
    <nc r="A16" t="inlineStr">
      <is>
        <t>Linagan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1" sId="7" odxf="1" dxf="1">
    <nc r="B16" t="inlineStr">
      <is>
        <t>5L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2" sId="7" odxf="1" dxf="1" numFmtId="34">
    <nc r="C16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3" sId="7" odxf="1" dxf="1">
    <nc r="D16">
      <f>'C:\Users\sebentile\Desktop\Gross Margins 2024\[2025_Convetional Vegetables.xlsx]Item List 2024'!D242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4" sId="7" odxf="1" dxf="1">
    <nc r="E16">
      <f>D16*C16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5" sId="7" odxf="1" dxf="1">
    <nc r="F16">
      <f>E16/2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5" tint="0.59999389629810485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6" sId="7" odxf="1" dxf="1">
    <nc r="A17" t="inlineStr">
      <is>
        <t>Chemicals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i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B17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17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17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17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17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87" sId="7" odxf="1" dxf="1">
    <nc r="A18" t="inlineStr">
      <is>
        <t>Fungicides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i/>
        <sz val="12"/>
        <color theme="1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B18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18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18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18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18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88" sId="7" odxf="1" dxf="1">
    <nc r="A19" t="inlineStr">
      <is>
        <t>Bravo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9" sId="7" odxf="1" dxf="1">
    <nc r="B19" t="inlineStr">
      <is>
        <t>500 ml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0" sId="7" odxf="1" dxf="1" numFmtId="34">
    <nc r="C19">
      <v>4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1" sId="7" odxf="1" dxf="1">
    <nc r="D19">
      <f>'C:\Users\sebentile\Desktop\Gross Margins 2024\[2025_Convetional Vegetables.xlsx]Item List 2024'!D180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2" sId="7" odxf="1" dxf="1">
    <nc r="E19">
      <f>D19*C19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3" sId="7" odxf="1" dxf="1">
    <nc r="F19">
      <f>E19/2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4" sId="7" odxf="1" dxf="1">
    <nc r="A20" t="inlineStr">
      <is>
        <t>Dithane M45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5" sId="7" odxf="1" dxf="1">
    <nc r="B20" t="inlineStr">
      <is>
        <t>2kg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6" sId="7" odxf="1" dxf="1" numFmtId="34">
    <nc r="C20">
      <v>2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7" sId="7" odxf="1" dxf="1">
    <nc r="D20">
      <f>'C:\Users\sebentile\Desktop\Gross Margins 2024\[2025_Convetional Vegetables.xlsx]Item List 2024'!D186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8" sId="7" odxf="1" dxf="1">
    <nc r="E20">
      <f>D20*C20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9" sId="7" odxf="1" dxf="1">
    <nc r="F20">
      <f>E20/2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0" sId="7" odxf="1" dxf="1">
    <nc r="A21" t="inlineStr">
      <is>
        <t xml:space="preserve">Copper Oxychloride 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1" sId="7" odxf="1" dxf="1">
    <nc r="B21" t="inlineStr">
      <is>
        <t>2kg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2" sId="7" odxf="1" dxf="1" numFmtId="34">
    <nc r="C21">
      <v>2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3" sId="7" odxf="1" dxf="1">
    <nc r="D21">
      <f>'C:\Users\sebentile\Desktop\Gross Margins 2024\[2025_Convetional Vegetables.xlsx]Item List 2024'!D183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4" sId="7" odxf="1" dxf="1">
    <nc r="E21">
      <f>D21*C21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5" sId="7" odxf="1" dxf="1">
    <nc r="F21">
      <f>E21/2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6" sId="7" odxf="1" dxf="1">
    <nc r="A22" t="inlineStr">
      <is>
        <t>Pesticides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i/>
        <sz val="12"/>
        <color theme="1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B22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22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22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22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22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7" sId="7" odxf="1" dxf="1">
    <nc r="A23" t="inlineStr">
      <is>
        <t>Malasol</t>
      </is>
    </nc>
    <odxf>
      <font>
        <sz val="11"/>
        <color theme="1"/>
        <name val="Calibri"/>
        <family val="2"/>
        <scheme val="minor"/>
      </font>
      <alignment horizontal="general" vertical="bottom" indent="0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 indent="12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8" sId="7" odxf="1" dxf="1">
    <nc r="B23" t="inlineStr">
      <is>
        <t>500ml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09" sId="7" odxf="1" dxf="1" numFmtId="34">
    <nc r="C23">
      <v>4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0" sId="7" odxf="1" dxf="1">
    <nc r="D23">
      <f>'C:\Users\sebentile\Desktop\Gross Margins 2024\[2025_Convetional Vegetables.xlsx]Item List 2024'!D208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1" sId="7" odxf="1" dxf="1">
    <nc r="E23">
      <f>D23*C23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2" sId="7" odxf="1" dxf="1">
    <nc r="F23">
      <f>E23/2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3" sId="7" odxf="1" dxf="1">
    <nc r="A24">
      <f>'C:\Users\sebentile\Desktop\Gross Margins 2024\[2025_Convetional Vegetables.xlsx]Item List 2024'!B216</f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4" sId="7" odxf="1" dxf="1">
    <nc r="B24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5" sId="7" odxf="1" dxf="1" numFmtId="34">
    <nc r="C24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6" sId="7" odxf="1" dxf="1">
    <nc r="D24">
      <f>'C:\Users\sebentile\Desktop\Gross Margins 2024\[2025_Convetional Vegetables.xlsx]Item List 2024'!D216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7" sId="7" odxf="1" dxf="1">
    <nc r="E24">
      <f>D24*C24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8" sId="7" odxf="1" dxf="1">
    <nc r="F24">
      <f>E24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9" sId="7" odxf="1" dxf="1">
    <nc r="A25" t="inlineStr">
      <is>
        <t>Sticker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i/>
        <sz val="12"/>
        <color theme="1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B25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2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2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2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2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20" sId="7" odxf="1" dxf="1">
    <nc r="A26" t="inlineStr">
      <is>
        <t>Nufilm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1" sId="7" odxf="1" dxf="1">
    <nc r="B26" t="inlineStr">
      <is>
        <t>1 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2" sId="7" odxf="1" dxf="1" numFmtId="34">
    <nc r="C26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3" sId="7" odxf="1" dxf="1">
    <nc r="D26">
      <f>'C:\Users\sebentile\Desktop\Gross Margins 2024\[2025_Convetional Vegetables.xlsx]Item List 2024'!D260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4" sId="7" odxf="1" dxf="1">
    <nc r="E26">
      <f>D26*C26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5" sId="7" odxf="1" dxf="1">
    <nc r="F26">
      <f>E26/2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5" tint="0.59999389629810485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6" sId="7" odxf="1" dxf="1">
    <nc r="A27" t="inlineStr">
      <is>
        <t>Labour, Transport and Packaging Material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B27" start="0" length="0">
    <dxf>
      <font>
        <b/>
        <sz val="12"/>
        <color theme="1"/>
        <name val="Times New Roman"/>
        <family val="1"/>
        <scheme val="none"/>
      </font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="1" sqref="C27" start="0" length="0">
    <dxf>
      <font>
        <b/>
        <sz val="12"/>
        <color theme="1"/>
        <name val="Times New Roman"/>
        <family val="1"/>
        <scheme val="none"/>
      </font>
      <numFmt numFmtId="0" formatCode="General"/>
      <alignment horizontal="lef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27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E27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F27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27" sId="7" odxf="1" dxf="1">
    <nc r="A28" t="inlineStr">
      <is>
        <t>Land Preparation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8" sId="7" odxf="1" dxf="1">
    <nc r="B28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9" sId="7" odxf="1" dxf="1" numFmtId="34">
    <nc r="C28">
      <v>10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0" sId="7" odxf="1" dxf="1">
    <nc r="D28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1" sId="7" odxf="1" dxf="1">
    <nc r="E28">
      <f>D28*C28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2" sId="7" odxf="1" dxf="1">
    <nc r="F28">
      <f>E28/2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3" sId="7" odxf="1" dxf="1">
    <nc r="A29" t="inlineStr">
      <is>
        <t>Planting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4" sId="7" odxf="1" dxf="1">
    <nc r="B29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5" sId="7" odxf="1" dxf="1" numFmtId="34">
    <nc r="C29">
      <v>30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6" sId="7" odxf="1" dxf="1">
    <nc r="D29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7" sId="7" odxf="1" dxf="1">
    <nc r="E29">
      <f>D29*C29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8" sId="7" odxf="1" dxf="1">
    <nc r="F29">
      <f>E29/2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39" sId="7" odxf="1" dxf="1">
    <nc r="A30" t="inlineStr">
      <is>
        <t>Thinning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0" sId="7" odxf="1" dxf="1">
    <nc r="B30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1" sId="7" odxf="1" dxf="1" numFmtId="34">
    <nc r="C30">
      <v>30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2" sId="7" odxf="1" dxf="1">
    <nc r="D30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3" sId="7" odxf="1" dxf="1">
    <nc r="E30">
      <f>D30*C30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4" sId="7" odxf="1" dxf="1">
    <nc r="F30">
      <f>E30/2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5" sId="7" odxf="1" dxf="1">
    <nc r="A31" t="inlineStr">
      <is>
        <t>Weeding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6" sId="7" odxf="1" dxf="1">
    <nc r="B31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7" sId="7" odxf="1" dxf="1" numFmtId="34">
    <nc r="C31">
      <v>60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8" sId="7" odxf="1" dxf="1">
    <nc r="D31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49" sId="7" odxf="1" dxf="1">
    <nc r="E31">
      <f>D31*C31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0" sId="7" odxf="1" dxf="1">
    <nc r="F31">
      <f>E31/2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1" sId="7" odxf="1" dxf="1">
    <nc r="A32" t="inlineStr">
      <is>
        <t>Side Dressing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2" sId="7" odxf="1" dxf="1">
    <nc r="B32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3" sId="7" odxf="1" dxf="1" numFmtId="34">
    <nc r="C32">
      <v>5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" sId="7" odxf="1" dxf="1">
    <nc r="D32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" sId="7" odxf="1" dxf="1">
    <nc r="E32">
      <f>D32*C32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" sId="7" odxf="1" dxf="1">
    <nc r="F32">
      <f>E32/2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7" sId="7" odxf="1" dxf="1">
    <nc r="A33" t="inlineStr">
      <is>
        <t>Pest and Disease Control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8" sId="7" odxf="1" dxf="1">
    <nc r="B33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9" sId="7" odxf="1" dxf="1" numFmtId="34">
    <nc r="C33">
      <v>6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0" sId="7" odxf="1" dxf="1">
    <nc r="D33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1" sId="7" odxf="1" dxf="1">
    <nc r="E33">
      <f>D33*C33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2" sId="7" odxf="1" dxf="1">
    <nc r="F33">
      <f>E33/2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3" sId="7" odxf="1" dxf="1">
    <nc r="A34" t="inlineStr">
      <is>
        <t>Irrigation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4" sId="7" odxf="1" dxf="1">
    <nc r="B34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5" sId="7" odxf="1" dxf="1" numFmtId="34">
    <nc r="C34">
      <v>15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6" sId="7" odxf="1" dxf="1">
    <nc r="D34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7" sId="7" odxf="1" dxf="1">
    <nc r="E34">
      <f>D34*C34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8" sId="7" odxf="1" dxf="1">
    <nc r="F34">
      <f>E34/2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69" sId="7" odxf="1" dxf="1">
    <nc r="A35" t="inlineStr">
      <is>
        <t>Harvesting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0" sId="7" odxf="1" dxf="1">
    <nc r="B35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1" sId="7" odxf="1" dxf="1" numFmtId="34">
    <nc r="C35">
      <v>60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2" sId="7" odxf="1" dxf="1">
    <nc r="D35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3" sId="7" odxf="1" dxf="1">
    <nc r="E35">
      <f>D35*C35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4" sId="7" odxf="1" dxf="1">
    <nc r="F35">
      <f>E35/2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5" sId="7" odxf="1" dxf="1">
    <nc r="A36" t="inlineStr">
      <is>
        <t>Washing &amp; Packing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6" sId="7" odxf="1" dxf="1">
    <nc r="B36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7" sId="7" odxf="1" dxf="1" numFmtId="34">
    <nc r="C36">
      <v>10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8" sId="7" odxf="1" dxf="1">
    <nc r="D36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79" sId="7" odxf="1" dxf="1">
    <nc r="E36">
      <f>D36*C36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0" sId="7" odxf="1" dxf="1">
    <nc r="F36">
      <f>E36/2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1" sId="7" odxf="1" dxf="1">
    <nc r="A37" t="inlineStr">
      <is>
        <t>Packaging material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2" sId="7" odxf="1" dxf="1">
    <nc r="B37" t="inlineStr">
      <is>
        <t>10kg plastic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3" sId="7" odxf="1" dxf="1" numFmtId="34">
    <nc r="C37">
      <v>3500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4" sId="7" odxf="1" dxf="1">
    <nc r="D37">
      <f>'C:\Users\sebentile\Desktop\Gross Margins 2024\[2025_Convetional Vegetables.xlsx]Item List 2024'!E280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5" sId="7" odxf="1" dxf="1">
    <nc r="E37">
      <f>D37*C37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6" sId="7" odxf="1" dxf="1">
    <nc r="F37">
      <f>E37/2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7" sId="7" odxf="1" dxf="1">
    <nc r="A38" t="inlineStr">
      <is>
        <t>Transport (market)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8" sId="7" odxf="1" dxf="1">
    <nc r="B38" t="inlineStr">
      <is>
        <t>tons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89" sId="7" odxf="1" dxf="1" numFmtId="34">
    <nc r="C38">
      <v>35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0" sId="7" odxf="1" dxf="1">
    <nc r="D38">
      <f>'C:\Users\sebentile\Desktop\Gross Margins 2024\[2025_Convetional Vegetables.xlsx]Item List 2024'!D9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1" sId="7" odxf="1" dxf="1">
    <nc r="E38">
      <f>D38*C38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2" sId="7" odxf="1" dxf="1">
    <nc r="F38">
      <f>E38/2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3" sId="7" odxf="1" dxf="1">
    <nc r="A39" t="inlineStr">
      <is>
        <t>Total Variable Costs</t>
      </is>
    </nc>
    <odxf>
      <font>
        <b val="0"/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B39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39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39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94" sId="7" odxf="1" dxf="1">
    <nc r="E39">
      <f>SUM(E6:E38)</f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5" sId="7" odxf="1" dxf="1">
    <nc r="F39">
      <f>SUM(F6:F38)</f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6" sId="7" odxf="1" dxf="1">
    <nc r="A40" t="inlineStr">
      <is>
        <t>Gross Profit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B40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40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40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97" sId="7" odxf="1" dxf="1">
    <nc r="E40">
      <f>E3-E39</f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8" sId="7" odxf="1" dxf="1">
    <nc r="F40">
      <f>F3-F39</f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99" sId="7" odxf="1" dxf="1">
    <nc r="A41" t="inlineStr">
      <is>
        <t>Gross Margin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B41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C4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4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00" sId="7" odxf="1" s="1" dxf="1">
    <nc r="E41">
      <f>E40/E3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1" sId="7" odxf="1" s="1" dxf="1">
    <nc r="F41">
      <f>F40/F3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2" sId="7" odxf="1" dxf="1">
    <nc r="A42" t="inlineStr">
      <is>
        <t xml:space="preserve">BEP 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3" sId="7" odxf="1" dxf="1">
    <nc r="B42" t="inlineStr">
      <is>
        <t>E/ton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C42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42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04" sId="7" odxf="1" dxf="1">
    <nc r="E42">
      <f>E39/C3</f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F42" start="0" length="0">
    <dxf>
      <font>
        <b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05" sId="7" odxf="1" dxf="1">
    <nc r="A43" t="inlineStr">
      <is>
        <t xml:space="preserve"> BEY 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6" sId="7" odxf="1" dxf="1">
    <nc r="B43" t="inlineStr">
      <is>
        <t>tons/ha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7" sqref="C43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7" sqref="D43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07" sId="7" odxf="1" dxf="1">
    <nc r="E43">
      <f>E39/D3</f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8" sId="7" odxf="1" dxf="1">
    <nc r="F43">
      <f>F39/D3</f>
    </nc>
    <odxf>
      <font>
        <b val="0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09" sId="7">
    <nc r="F42">
      <f>E42/2</f>
    </nc>
  </rcc>
  <rrc rId="2010" sId="9" ref="A1:XFD1" action="deleteRow">
    <rfmt sheetId="9" xfDxf="1" sqref="A1:XFD1" start="0" length="0"/>
    <rfmt sheetId="9" sqref="B1" start="0" length="0">
      <dxf>
        <font>
          <sz val="12"/>
          <color theme="1"/>
          <name val="Calibri"/>
          <family val="2"/>
          <scheme val="minor"/>
        </font>
      </dxf>
    </rfmt>
    <rfmt sheetId="9" sqref="C1" start="0" length="0">
      <dxf>
        <font>
          <sz val="12"/>
          <color theme="1"/>
          <name val="Calibri"/>
          <family val="2"/>
          <scheme val="minor"/>
        </font>
      </dxf>
    </rfmt>
    <rcc rId="0" sId="9" s="1" dxf="1">
      <nc r="D1" t="inlineStr">
        <is>
          <t>Potatoes</t>
        </is>
      </nc>
      <ndxf>
        <font>
          <b/>
          <sz val="12"/>
          <color theme="1"/>
          <name val="Calibri"/>
          <family val="2"/>
          <scheme val="minor"/>
        </font>
        <numFmt numFmtId="35" formatCode="_(* #,##0.00_);_(* \(#,##0.00\);_(* &quot;-&quot;??_);_(@_)"/>
      </ndxf>
    </rcc>
    <rfmt sheetId="9" s="1" sqref="E1" start="0" length="0">
      <dxf>
        <font>
          <sz val="12"/>
          <color theme="1"/>
          <name val="Calibri"/>
          <family val="2"/>
          <scheme val="minor"/>
        </font>
        <numFmt numFmtId="35" formatCode="_(* #,##0.00_);_(* \(#,##0.00\);_(* &quot;-&quot;??_);_(@_)"/>
      </dxf>
    </rfmt>
    <rfmt sheetId="9" s="1" sqref="F1" start="0" length="0">
      <dxf>
        <font>
          <sz val="12"/>
          <color theme="1"/>
          <name val="Calibri"/>
          <family val="2"/>
          <scheme val="minor"/>
        </font>
        <numFmt numFmtId="35" formatCode="_(* #,##0.00_);_(* \(#,##0.00\);_(* &quot;-&quot;??_);_(@_)"/>
      </dxf>
    </rfmt>
    <rfmt sheetId="9" s="1" sqref="G1" start="0" length="0">
      <dxf>
        <font>
          <sz val="12"/>
          <color theme="1"/>
          <name val="Calibri"/>
          <family val="2"/>
          <scheme val="minor"/>
        </font>
        <numFmt numFmtId="35" formatCode="_(* #,##0.00_);_(* \(#,##0.00\);_(* &quot;-&quot;??_);_(@_)"/>
      </dxf>
    </rfmt>
  </rrc>
  <rrc rId="2011" sId="9" ref="A1:XFD1" action="deleteRow">
    <rfmt sheetId="9" xfDxf="1" sqref="A1:XFD1" start="0" length="0"/>
    <rfmt sheetId="9" sqref="B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dxf="1">
      <nc r="C1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D1" t="inlineStr">
        <is>
          <t>Units/ha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 t="inlineStr">
        <is>
          <t>Amount/Unit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 t="inlineStr">
        <is>
          <t>Amount/ha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 t="inlineStr">
        <is>
          <t>Amount/0.5ha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J1" t="inlineStr">
        <is>
          <t>Assumption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ndxf>
    </rcc>
  </rrc>
  <rrc rId="2012" sId="9" ref="A1:XFD1" action="deleteRow">
    <undo index="65535" exp="ref" v="1" dr="E1" r="G44" sId="9"/>
    <undo index="65535" exp="ref" v="1" dr="E1" r="F44" sId="9"/>
    <undo index="65535" exp="ref" v="1" dr="I1" r="G43" sId="9"/>
    <undo index="65535" exp="ref" v="1" dr="D1" r="F43" sId="9"/>
    <undo index="65535" exp="ref" v="1" dr="G1" r="G42" sId="9"/>
    <undo index="65535" exp="ref" v="1" dr="F1" r="F42" sId="9"/>
    <undo index="0" exp="ref" v="1" dr="G1" r="G41" sId="9"/>
    <undo index="0" exp="ref" v="1" dr="F1" r="F41" sId="9"/>
    <rfmt sheetId="9" xfDxf="1" sqref="A1:XFD1" start="0" length="0"/>
    <rcc rId="0" sId="9" dxf="1">
      <nc r="B1" t="inlineStr">
        <is>
          <t>Income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tonnes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30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E1">
        <v>5000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I1">
        <f>D1/2</f>
      </nc>
      <ndxf>
        <numFmt numFmtId="164" formatCode="_-* #,##0.00_-;\-* #,##0.00_-;_-* &quot;-&quot;??_-;_-@_-"/>
      </ndxf>
    </rcc>
  </rrc>
  <rrc rId="2013" sId="9" ref="A1:XFD1" action="deleteRow">
    <rfmt sheetId="9" xfDxf="1" sqref="A1:XFD1" start="0" length="0"/>
    <rcc rId="0" sId="9" dxf="1">
      <nc r="B1" t="inlineStr">
        <is>
          <t>Variable Cost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14" sId="9" ref="A1:XFD1" action="deleteRow">
    <rfmt sheetId="9" xfDxf="1" sqref="A1:XFD1" start="0" length="0"/>
    <rcc rId="0" sId="9" dxf="1">
      <nc r="B1" t="inlineStr">
        <is>
          <t>Items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D1" t="inlineStr">
        <is>
          <t>Quantity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 t="inlineStr">
        <is>
          <t>Cost/Unit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 t="inlineStr">
        <is>
          <t>Amount/ 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 t="inlineStr">
        <is>
          <t>Amount/0.5 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15" sId="9" ref="A1:XFD1" action="deleteRow">
    <undo index="65535" exp="area" dr="G1:G36" r="G37" sId="9"/>
    <undo index="65535" exp="area" dr="F1:F36" r="F37" sId="9"/>
    <rfmt sheetId="9" xfDxf="1" sqref="A1:XFD1" start="0" length="0"/>
    <rcc rId="0" sId="9" dxf="1">
      <nc r="B1" t="inlineStr">
        <is>
          <t>Potato seeds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25kg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80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2024'!D123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16" sId="9" ref="A1:XFD1" action="deleteRow">
    <undo index="65535" exp="area" dr="G1:G35" r="G36" sId="9"/>
    <undo index="65535" exp="area" dr="F1:F35" r="F36" sId="9"/>
    <rfmt sheetId="9" xfDxf="1" sqref="A1:XFD1" start="0" length="0"/>
    <rcc rId="0" sId="9" dxf="1">
      <nc r="B1" t="inlineStr">
        <is>
          <t>Ploughing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17" sId="9" ref="A1:XFD1" action="deleteRow">
    <undo index="65535" exp="area" dr="G1:G34" r="G35" sId="9"/>
    <undo index="65535" exp="area" dr="F1:F34" r="F35" sId="9"/>
    <rfmt sheetId="9" xfDxf="1" sqref="A1:XFD1" start="0" length="0"/>
    <rcc rId="0" sId="9" dxf="1">
      <nc r="B1" t="inlineStr">
        <is>
          <t>Discing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18" sId="9" ref="A1:XFD1" action="deleteRow">
    <undo index="65535" exp="area" dr="G1:G33" r="G34" sId="9"/>
    <undo index="65535" exp="area" dr="F1:F33" r="F34" sId="9"/>
    <rfmt sheetId="9" xfDxf="1" sqref="A1:XFD1" start="0" length="0"/>
    <rcc rId="0" sId="9" dxf="1">
      <nc r="B1" t="inlineStr">
        <is>
          <t>Ridging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19" sId="9" ref="A1:XFD1" action="deleteRow">
    <undo index="65535" exp="area" dr="G1:G32" r="G33" sId="9"/>
    <undo index="65535" exp="area" dr="F1:F32" r="F33" sId="9"/>
    <rfmt sheetId="9" xfDxf="1" sqref="A1:XFD1" start="0" length="0"/>
    <rcc rId="0" sId="9" dxf="1">
      <nc r="B1" t="inlineStr">
        <is>
          <t>Fertilizer - 2:3:2 (37)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8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2024'!D142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0" sId="9" ref="A1:XFD1" action="deleteRow">
    <undo index="65535" exp="area" dr="G1:G31" r="G32" sId="9"/>
    <undo index="65535" exp="area" dr="F1:F31" r="F32" sId="9"/>
    <rfmt sheetId="9" xfDxf="1" sqref="A1:XFD1" start="0" length="0"/>
    <rcc rId="0" sId="9" dxf="1">
      <nc r="B1">
        <f>'Item List 2024'!B144</f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6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2024'!D144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1" sId="9" ref="A1:XFD1" action="deleteRow">
    <undo index="65535" exp="area" dr="G1:G30" r="G31" sId="9"/>
    <undo index="65535" exp="area" dr="F1:F30" r="F31" sId="9"/>
    <rfmt sheetId="9" xfDxf="1" sqref="A1:XFD1" start="0" length="0"/>
    <rcc rId="0" sId="9" dxf="1">
      <nc r="B1" t="inlineStr">
        <is>
          <t>L.A.N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2024'!D145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2" sId="9" ref="A1:XFD1" action="deleteRow">
    <undo index="65535" exp="area" dr="G1:G29" r="G30" sId="9"/>
    <undo index="65535" exp="area" dr="F1:F29" r="F30" sId="9"/>
    <rfmt sheetId="9" xfDxf="1" sqref="A1:XFD1" start="0" length="0"/>
    <rcc rId="0" sId="9" dxf="1">
      <nc r="B1" t="inlineStr">
        <is>
          <t>Transport (Inputs)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Trips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6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3" sId="9" ref="A1:XFD1" action="deleteRow">
    <undo index="65535" exp="area" dr="G1:G28" r="G29" sId="9"/>
    <undo index="65535" exp="area" dr="F1:F28" r="F29" sId="9"/>
    <rfmt sheetId="9" xfDxf="1" sqref="A1:XFD1" start="0" length="0"/>
    <rcc rId="0" sId="9" dxf="1">
      <nc r="B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Power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4" sId="9" ref="A1:XFD1" action="deleteRow">
    <undo index="65535" exp="area" dr="G1:G27" r="G28" sId="9"/>
    <undo index="65535" exp="area" dr="F1:F27" r="F28" sId="9"/>
    <rfmt sheetId="9" xfDxf="1" sqref="A1:XFD1" start="0" length="0"/>
    <rcc rId="0" sId="9" dxf="1">
      <nc r="B1" t="inlineStr">
        <is>
          <t>Irrigation maintenance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2024'!D7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5" sId="9" ref="A1:XFD1" action="deleteRow">
    <undo index="65535" exp="area" dr="G1:G26" r="G27" sId="9"/>
    <undo index="65535" exp="area" dr="F1:F26" r="F27" sId="9"/>
    <rfmt sheetId="9" xfDxf="1" sqref="A1:XFD1" start="0" length="0"/>
    <rcc rId="0" sId="9" dxf="1">
      <nc r="B1" t="inlineStr">
        <is>
          <t>Chemicals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6" sId="9" ref="A1:XFD1" action="deleteRow">
    <undo index="65535" exp="area" dr="G1:G25" r="G26" sId="9"/>
    <undo index="65535" exp="area" dr="F1:F25" r="F26" sId="9"/>
    <rfmt sheetId="9" xfDxf="1" sqref="A1:XFD1" start="0" length="0"/>
    <rcc rId="0" sId="9" dxf="1">
      <nc r="B1" t="inlineStr">
        <is>
          <t>Pesticides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27" sId="9" ref="A1:XFD1" action="deleteRow">
    <undo index="65535" exp="area" dr="G1:G24" r="G25" sId="9"/>
    <undo index="65535" exp="area" dr="F1:F24" r="F25" sId="9"/>
    <rfmt sheetId="9" xfDxf="1" sqref="A1:XFD1" start="0" length="0"/>
    <rcc rId="0" sId="9" dxf="1">
      <nc r="B1">
        <f>'Item List 2024'!#REF!</f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500ml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8" sId="9" ref="A1:XFD1" action="deleteRow">
    <undo index="65535" exp="area" dr="G1:G23" r="G24" sId="9"/>
    <undo index="65535" exp="area" dr="F1:F23" r="F24" sId="9"/>
    <rfmt sheetId="9" xfDxf="1" sqref="A1:XFD1" start="0" length="0"/>
    <rcc rId="0" sId="9" dxf="1">
      <nc r="B1" t="inlineStr">
        <is>
          <t>Agromectin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2024'!D351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29" sId="9" ref="A1:XFD1" action="deleteRow">
    <undo index="65535" exp="area" dr="G1:G22" r="G23" sId="9"/>
    <undo index="65535" exp="area" dr="F1:F22" r="F23" sId="9"/>
    <rfmt sheetId="9" xfDxf="1" sqref="A1:XFD1" start="0" length="0"/>
    <rcc rId="0" sId="9" dxf="1">
      <nc r="B1">
        <f>'Item List 2024'!B215</f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2024'!D215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0" sId="9" ref="A1:XFD1" action="deleteRow">
    <undo index="65535" exp="area" dr="G1:G21" r="G22" sId="9"/>
    <undo index="65535" exp="area" dr="F1:F21" r="F22" sId="9"/>
    <rfmt sheetId="9" xfDxf="1" sqref="A1:XFD1" start="0" length="0"/>
    <rcc rId="0" sId="9" dxf="1">
      <nc r="B1" t="inlineStr">
        <is>
          <t>Herbicide</t>
        </is>
      </nc>
      <ndxf>
        <font>
          <b/>
          <i/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1" sId="9" ref="A1:XFD1" action="deleteRow">
    <undo index="65535" exp="area" dr="G1:G20" r="G21" sId="9"/>
    <undo index="65535" exp="area" dr="F1:F20" r="F21" sId="9"/>
    <rfmt sheetId="9" xfDxf="1" sqref="A1:XFD1" start="0" length="0"/>
    <rcc rId="0" sId="9" dxf="1">
      <nc r="B1" t="inlineStr">
        <is>
          <t>Paraquat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5L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2" sId="9" ref="A1:XFD1" action="deleteRow">
    <undo index="65535" exp="area" dr="G1:G19" r="G20" sId="9"/>
    <undo index="65535" exp="area" dr="F1:F19" r="F20" sId="9"/>
    <rfmt sheetId="9" xfDxf="1" sqref="A1:XFD1" start="0" length="0"/>
    <rcc rId="0" sId="9" dxf="1">
      <nc r="B1" t="inlineStr">
        <is>
          <t>Fungicides</t>
        </is>
      </nc>
      <ndxf>
        <font>
          <b/>
          <i/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33" sId="9" ref="A1:XFD1" action="deleteRow">
    <undo index="65535" exp="area" dr="G1:G18" r="G19" sId="9"/>
    <undo index="65535" exp="area" dr="F1:F18" r="F19" sId="9"/>
    <rfmt sheetId="9" xfDxf="1" sqref="A1:XFD1" start="0" length="0"/>
    <rcc rId="0" sId="9" dxf="1">
      <nc r="B1" t="inlineStr">
        <is>
          <t>Bravo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500 ml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3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2024'!D178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4" sId="9" ref="A1:XFD1" action="deleteRow">
    <undo index="65535" exp="area" dr="G1:G17" r="G18" sId="9"/>
    <undo index="65535" exp="area" dr="F1:F17" r="F18" sId="9"/>
    <rfmt sheetId="9" xfDxf="1" sqref="A1:XFD1" start="0" length="0"/>
    <rcc rId="0" sId="9" dxf="1">
      <nc r="B1" t="inlineStr">
        <is>
          <t xml:space="preserve">Copper Oxychloride 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2kg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2024'!D181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5" sId="9" ref="A1:XFD1" action="deleteRow">
    <undo index="65535" exp="area" dr="G1:G16" r="G17" sId="9"/>
    <undo index="65535" exp="area" dr="F1:F16" r="F17" sId="9"/>
    <rfmt sheetId="9" xfDxf="1" sqref="A1:XFD1" start="0" length="0"/>
    <rcc rId="0" sId="9" dxf="1">
      <nc r="B1" t="inlineStr">
        <is>
          <t>Ridomil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1 kg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2024'!D187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6" sId="9" ref="A1:XFD1" action="deleteRow">
    <undo index="65535" exp="area" dr="G1:G15" r="G16" sId="9"/>
    <undo index="65535" exp="area" dr="F1:F15" r="F16" sId="9"/>
    <rfmt sheetId="9" xfDxf="1" sqref="A1:XFD1" start="0" length="0"/>
    <rcc rId="0" sId="9" dxf="1">
      <nc r="B1" t="inlineStr">
        <is>
          <t>Cungfu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2024'!D210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7" sId="9" ref="A1:XFD1" action="deleteRow">
    <undo index="65535" exp="area" dr="G1:G14" r="G15" sId="9"/>
    <undo index="65535" exp="area" dr="F1:F14" r="F15" sId="9"/>
    <rfmt sheetId="9" xfDxf="1" sqref="A1:XFD1" start="0" length="0"/>
    <rcc rId="0" sId="9" dxf="1">
      <nc r="B1" t="inlineStr">
        <is>
          <t>Amister (Top)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500ml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8" sId="9" ref="A1:XFD1" action="deleteRow">
    <undo index="65535" exp="area" dr="G1:G13" r="G14" sId="9"/>
    <undo index="65535" exp="area" dr="F1:F13" r="F14" sId="9"/>
    <rfmt sheetId="9" xfDxf="1" sqref="A1:XFD1" start="0" length="0"/>
    <rcc rId="0" sId="9" dxf="1">
      <nc r="B1" t="inlineStr">
        <is>
          <t>Dithane M45 2KG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2kg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2024'!D184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39" sId="9" ref="A1:XFD1" action="deleteRow">
    <undo index="65535" exp="area" dr="G1:G12" r="G13" sId="9"/>
    <undo index="65535" exp="area" dr="F1:F12" r="F13" sId="9"/>
    <rfmt sheetId="9" xfDxf="1" sqref="A1:XFD1" start="0" length="0"/>
    <rcc rId="0" sId="9" dxf="1">
      <nc r="B1" t="inlineStr">
        <is>
          <t>Sticker</t>
        </is>
      </nc>
      <ndxf>
        <font>
          <b/>
          <i/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9" sqref="C1" start="0" length="0">
      <dxf>
        <font>
          <b/>
          <i/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9" sqref="D1" start="0" length="0">
      <dxf>
        <font>
          <b/>
          <i/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0" sId="9" ref="A1:XFD1" action="deleteRow">
    <undo index="65535" exp="area" dr="G1:G11" r="G12" sId="9"/>
    <undo index="65535" exp="area" dr="F1:F11" r="F12" sId="9"/>
    <rfmt sheetId="9" xfDxf="1" sqref="A1:XFD1" start="0" length="0"/>
    <rcc rId="0" sId="9" dxf="1">
      <nc r="B1" t="inlineStr">
        <is>
          <t>Nufilm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1 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41" sId="9" ref="A1:XFD1" action="deleteRow">
    <undo index="65535" exp="area" dr="G1:G10" r="G11" sId="9"/>
    <undo index="65535" exp="area" dr="F1:F10" r="F11" sId="9"/>
    <rfmt sheetId="9" xfDxf="1" sqref="A1:XFD1" start="0" length="0"/>
    <rcc rId="0" sId="9" dxf="1">
      <nc r="B1" t="inlineStr">
        <is>
          <t>Labour, packaging material and transport</t>
        </is>
      </nc>
      <n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9" sqref="C1" start="0" length="0">
      <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top style="thin">
            <color indexed="64"/>
          </top>
          <bottom style="thin">
            <color indexed="64"/>
          </bottom>
        </border>
      </dxf>
    </rfmt>
    <rfmt sheetId="9" sqref="D1" start="0" length="0">
      <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042" sId="9" ref="A1:XFD1" action="deleteRow">
    <undo index="65535" exp="area" dr="G1:G9" r="G10" sId="9"/>
    <undo index="65535" exp="area" dr="F1:F9" r="F10" sId="9"/>
    <rfmt sheetId="9" xfDxf="1" sqref="A1:XFD1" start="0" length="0"/>
    <rcc rId="0" sId="9" dxf="1">
      <nc r="B1" t="inlineStr">
        <is>
          <t>Planting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43" sId="9" ref="A1:XFD1" action="deleteRow">
    <undo index="65535" exp="area" dr="G1:G8" r="G9" sId="9"/>
    <undo index="65535" exp="area" dr="F1:F8" r="F9" sId="9"/>
    <rfmt sheetId="9" xfDxf="1" sqref="A1:XFD1" start="0" length="0"/>
    <rcc rId="0" sId="9" dxf="1">
      <nc r="B1" t="inlineStr">
        <is>
          <t xml:space="preserve">Hipping 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25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44" sId="9" ref="A1:XFD1" action="deleteRow">
    <undo index="65535" exp="area" dr="G1:G7" r="G8" sId="9"/>
    <undo index="65535" exp="area" dr="F1:F7" r="F8" sId="9"/>
    <rfmt sheetId="9" xfDxf="1" sqref="A1:XFD1" start="0" length="0"/>
    <rcc rId="0" sId="9" dxf="1">
      <nc r="B1" t="inlineStr">
        <is>
          <t>Weeding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25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45" sId="9" ref="A1:XFD1" action="deleteRow">
    <undo index="65535" exp="area" dr="G1:G6" r="G7" sId="9"/>
    <undo index="65535" exp="area" dr="F1:F6" r="F7" sId="9"/>
    <rfmt sheetId="9" xfDxf="1" sqref="A1:XFD1" start="0" length="0"/>
    <rcc rId="0" sId="9" dxf="1">
      <nc r="B1" t="inlineStr">
        <is>
          <t>Side Dressing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46" sId="9" ref="A1:XFD1" action="deleteRow">
    <undo index="65535" exp="area" dr="G1:G5" r="G6" sId="9"/>
    <undo index="65535" exp="area" dr="F1:F5" r="F6" sId="9"/>
    <rfmt sheetId="9" xfDxf="1" sqref="A1:XFD1" start="0" length="0"/>
    <rcc rId="0" sId="9" dxf="1">
      <nc r="B1" t="inlineStr">
        <is>
          <t>Pest and Disease Control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47" sId="9" ref="A1:XFD1" action="deleteRow">
    <undo index="65535" exp="area" dr="G1:G4" r="G5" sId="9"/>
    <undo index="65535" exp="area" dr="F1:F4" r="F5" sId="9"/>
    <rfmt sheetId="9" xfDxf="1" sqref="A1:XFD1" start="0" length="0"/>
    <rcc rId="0" sId="9" dxf="1">
      <nc r="B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15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48" sId="9" ref="A1:XFD1" action="deleteRow">
    <undo index="65535" exp="area" dr="G1:G3" r="G4" sId="9"/>
    <undo index="65535" exp="area" dr="F1:F3" r="F4" sId="9"/>
    <rfmt sheetId="9" xfDxf="1" sqref="A1:XFD1" start="0" length="0"/>
    <rcc rId="0" sId="9" dxf="1">
      <nc r="B1" t="inlineStr">
        <is>
          <t>Harvesting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80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49" sId="9" ref="A1:XFD1" action="deleteRow">
    <undo index="65535" exp="area" dr="G1:G2" r="G3" sId="9"/>
    <undo index="65535" exp="area" dr="F1:F2" r="F3" sId="9"/>
    <rfmt sheetId="9" xfDxf="1" sqref="A1:XFD1" start="0" length="0"/>
    <rcc rId="0" sId="9" dxf="1">
      <nc r="B1" t="inlineStr">
        <is>
          <t>Packaging Material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bags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2000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2024'!E270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50" sId="9" ref="A1:XFD1" action="deleteRow">
    <undo index="65535" exp="area" dr="G1" r="G2" sId="9"/>
    <undo index="65535" exp="area" dr="F1" r="F2" sId="9"/>
    <rfmt sheetId="9" xfDxf="1" sqref="A1:XFD1" start="0" length="0"/>
    <rcc rId="0" sId="9" dxf="1">
      <nc r="B1" t="inlineStr">
        <is>
          <t>Transport (market)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tons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 numFmtId="34">
      <nc r="D1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E1">
        <f>'Item List 2024'!D9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51" sId="9" ref="A1:XFD1" action="deleteRow">
    <undo index="0" exp="ref" v="1" dr="G1" r="G5" sId="9"/>
    <undo index="0" exp="ref" v="1" dr="F1" r="F5" sId="9"/>
    <undo index="0" exp="ref" v="1" dr="G1" r="G4" sId="9"/>
    <undo index="0" exp="ref" v="1" dr="F1" r="F4" sId="9"/>
    <undo index="65535" exp="ref" v="1" dr="G1" r="G2" sId="9"/>
    <undo index="65535" exp="ref" v="1" dr="F1" r="F2" sId="9"/>
    <rfmt sheetId="9" xfDxf="1" sqref="A1:XFD1" start="0" length="0"/>
    <rcc rId="0" sId="9" dxf="1">
      <nc r="B1" t="inlineStr">
        <is>
          <t>Total Variable Costs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s="1" dxf="1">
      <nc r="F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52" sId="9" ref="A1:XFD1" action="deleteRow">
    <undo index="0" exp="ref" v="1" dr="G1" r="G2" sId="9"/>
    <undo index="0" exp="ref" v="1" dr="F1" r="F2" sId="9"/>
    <rfmt sheetId="9" xfDxf="1" sqref="A1:XFD1" start="0" length="0"/>
    <rcc rId="0" sId="9" dxf="1">
      <nc r="B1" t="inlineStr">
        <is>
          <t>Gross Profit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s="1" dxf="1">
      <nc r="F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53" sId="9" ref="A1:XFD1" action="deleteRow">
    <rfmt sheetId="9" xfDxf="1" sqref="A1:XFD1" start="0" length="0"/>
    <rcc rId="0" sId="9" dxf="1">
      <nc r="B1" t="inlineStr">
        <is>
          <t>Gross Margin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54" sId="9" ref="A1:XFD1" action="deleteRow">
    <rfmt sheetId="9" xfDxf="1" sqref="A1:XFD1" start="0" length="0"/>
    <rcc rId="0" sId="9" dxf="1">
      <nc r="B1" t="inlineStr">
        <is>
          <t xml:space="preserve">BEP 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E/tonne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K1" start="0" length="0">
      <dxf>
        <numFmt numFmtId="164" formatCode="_-* #,##0.00_-;\-* #,##0.00_-;_-* &quot;-&quot;??_-;_-@_-"/>
      </dxf>
    </rfmt>
  </rrc>
  <rrc rId="2055" sId="9" ref="A1:XFD1" action="deleteRow">
    <rfmt sheetId="9" xfDxf="1" sqref="A1:XFD1" start="0" length="0"/>
    <rcc rId="0" sId="9" dxf="1">
      <nc r="B1" t="inlineStr">
        <is>
          <t xml:space="preserve"> BEY 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dxf="1">
      <nc r="C1" t="inlineStr">
        <is>
          <t>tonnes/ha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56" sId="9" ref="A1:XFD1" action="deleteRow">
    <rfmt sheetId="9" xfDxf="1" sqref="A1:XFD1" start="0" length="0"/>
    <rfmt sheetId="9" sqref="B1" start="0" length="0">
      <dxf>
        <font>
          <sz val="12"/>
          <color theme="1"/>
          <name val="Calibri"/>
          <family val="2"/>
          <scheme val="minor"/>
        </font>
      </dxf>
    </rfmt>
    <rfmt sheetId="9" sqref="C1" start="0" length="0">
      <dxf>
        <font>
          <sz val="12"/>
          <color theme="1"/>
          <name val="Calibri"/>
          <family val="2"/>
          <scheme val="minor"/>
        </font>
      </dxf>
    </rfmt>
    <rfmt sheetId="9" s="1" sqref="D1" start="0" length="0">
      <dxf>
        <font>
          <sz val="12"/>
          <color theme="1"/>
          <name val="Calibri"/>
          <family val="2"/>
          <scheme val="minor"/>
        </font>
        <numFmt numFmtId="35" formatCode="_(* #,##0.00_);_(* \(#,##0.00\);_(* &quot;-&quot;??_);_(@_)"/>
      </dxf>
    </rfmt>
    <rfmt sheetId="9" s="1" sqref="E1" start="0" length="0">
      <dxf>
        <font>
          <sz val="12"/>
          <color theme="1"/>
          <name val="Calibri"/>
          <family val="2"/>
          <scheme val="minor"/>
        </font>
        <numFmt numFmtId="35" formatCode="_(* #,##0.00_);_(* \(#,##0.00\);_(* &quot;-&quot;??_);_(@_)"/>
      </dxf>
    </rfmt>
    <rfmt sheetId="9" s="1" sqref="F1" start="0" length="0">
      <dxf>
        <font>
          <sz val="12"/>
          <color theme="1"/>
          <name val="Calibri"/>
          <family val="2"/>
          <scheme val="minor"/>
        </font>
        <numFmt numFmtId="35" formatCode="_(* #,##0.00_);_(* \(#,##0.00\);_(* &quot;-&quot;??_);_(@_)"/>
      </dxf>
    </rfmt>
    <rfmt sheetId="9" s="1" sqref="G1" start="0" length="0">
      <dxf>
        <font>
          <sz val="12"/>
          <color theme="1"/>
          <name val="Calibri"/>
          <family val="2"/>
          <scheme val="minor"/>
        </font>
        <numFmt numFmtId="35" formatCode="_(* #,##0.00_);_(* \(#,##0.00\);_(* &quot;-&quot;??_);_(@_)"/>
      </dxf>
    </rfmt>
  </rrc>
  <rrc rId="2057" sId="9" ref="A1:XFD1" action="deleteRow">
    <rfmt sheetId="9" xfDxf="1" sqref="A1:XFD1" start="0" length="0"/>
    <rfmt sheetId="9" sqref="B1" start="0" length="0">
      <dxf>
        <font>
          <sz val="12"/>
          <color theme="1"/>
          <name val="Calibri"/>
          <family val="2"/>
          <scheme val="minor"/>
        </font>
      </dxf>
    </rfmt>
    <rfmt sheetId="9" sqref="C1" start="0" length="0">
      <dxf>
        <font>
          <sz val="12"/>
          <color theme="1"/>
          <name val="Calibri"/>
          <family val="2"/>
          <scheme val="minor"/>
        </font>
      </dxf>
    </rfmt>
    <rfmt sheetId="9" s="1" sqref="D1" start="0" length="0">
      <dxf>
        <font>
          <sz val="12"/>
          <color theme="1"/>
          <name val="Calibri"/>
          <family val="2"/>
          <scheme val="minor"/>
        </font>
        <numFmt numFmtId="35" formatCode="_(* #,##0.00_);_(* \(#,##0.00\);_(* &quot;-&quot;??_);_(@_)"/>
      </dxf>
    </rfmt>
    <rfmt sheetId="9" s="1" sqref="E1" start="0" length="0">
      <dxf>
        <font>
          <sz val="12"/>
          <color theme="1"/>
          <name val="Calibri"/>
          <family val="2"/>
          <scheme val="minor"/>
        </font>
        <numFmt numFmtId="35" formatCode="_(* #,##0.00_);_(* \(#,##0.00\);_(* &quot;-&quot;??_);_(@_)"/>
      </dxf>
    </rfmt>
    <rfmt sheetId="9" s="1" sqref="F1" start="0" length="0">
      <dxf>
        <font>
          <sz val="12"/>
          <color theme="1"/>
          <name val="Calibri"/>
          <family val="2"/>
          <scheme val="minor"/>
        </font>
        <numFmt numFmtId="35" formatCode="_(* #,##0.00_);_(* \(#,##0.00\);_(* &quot;-&quot;??_);_(@_)"/>
      </dxf>
    </rfmt>
    <rfmt sheetId="9" s="1" sqref="G1" start="0" length="0">
      <dxf>
        <font>
          <sz val="12"/>
          <color theme="1"/>
          <name val="Calibri"/>
          <family val="2"/>
          <scheme val="minor"/>
        </font>
        <numFmt numFmtId="35" formatCode="_(* #,##0.00_);_(* \(#,##0.00\);_(* &quot;-&quot;??_);_(@_)"/>
      </dxf>
    </rfmt>
  </rrc>
  <rrc rId="2058" sId="9" ref="A1:XFD1" action="deleteRow">
    <rfmt sheetId="9" xfDxf="1" sqref="A1:XFD1" start="0" length="0"/>
    <rcc rId="0" sId="9" dxf="1">
      <nc r="B1" t="inlineStr">
        <is>
          <t>Assumptions</t>
        </is>
      </nc>
      <ndxf>
        <font>
          <b/>
          <sz val="12"/>
          <color theme="1"/>
          <name val="Times New Roman"/>
          <family val="1"/>
          <scheme val="none"/>
        </font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</dxf>
    </rfmt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9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9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</rrc>
  <rrc rId="2059" sId="9" ref="A1:XFD1" action="deleteRow">
    <rfmt sheetId="9" xfDxf="1" sqref="A1:XFD1" start="0" length="0"/>
    <rcc rId="0" sId="9" dxf="1">
      <nc r="B1" t="inlineStr">
        <is>
          <t>Lime (costing E90) should be applied in accodance with soil test results once in 3 - 5 years</t>
        </is>
      </nc>
      <ndxf>
        <font>
          <sz val="12"/>
          <color theme="1"/>
          <name val="Times New Roman"/>
          <family val="1"/>
          <scheme val="none"/>
        </font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</dxf>
    </rfmt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9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9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</rrc>
  <rrc rId="2060" sId="9" ref="A1:XFD1" action="deleteRow">
    <rfmt sheetId="9" xfDxf="1" sqref="A1:XFD1" start="0" length="0"/>
    <rcc rId="0" sId="9" dxf="1">
      <nc r="B1" t="inlineStr">
        <is>
          <t>Lime may not be necessary when growing potatoes but it should be included in a crop rotation</t>
        </is>
      </nc>
      <ndxf>
        <font>
          <sz val="12"/>
          <color theme="1"/>
          <name val="Times New Roman"/>
          <family val="1"/>
          <scheme val="none"/>
        </font>
      </ndxf>
    </rcc>
    <rfmt sheetId="9" sqref="C1" start="0" length="0">
      <dxf>
        <font>
          <sz val="12"/>
          <color theme="1"/>
          <name val="Times New Roman"/>
          <family val="1"/>
          <scheme val="none"/>
        </font>
      </dxf>
    </rfmt>
    <rfmt sheetId="9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9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9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9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</rrc>
  <rfmt sheetId="9" sqref="B1" start="0" length="0">
    <dxf>
      <font>
        <sz val="12"/>
        <name val="Times New Roman"/>
        <family val="1"/>
        <scheme val="none"/>
      </font>
    </dxf>
  </rfmt>
  <rfmt sheetId="9" sqref="C1" start="0" length="0">
    <dxf>
      <font>
        <sz val="12"/>
        <name val="Times New Roman"/>
        <family val="1"/>
        <scheme val="none"/>
      </font>
    </dxf>
  </rfmt>
  <rcc rId="2061" sId="9" odxf="1" dxf="1">
    <nc r="D1" t="inlineStr">
      <is>
        <t>Potatoes</t>
      </is>
    </nc>
    <odxf>
      <font>
        <b val="0"/>
        <sz val="12"/>
        <name val="Times New Roman"/>
        <family val="1"/>
        <scheme val="none"/>
      </font>
    </odxf>
    <ndxf>
      <font>
        <b/>
        <sz val="12"/>
        <name val="Times New Roman"/>
        <family val="1"/>
        <scheme val="none"/>
      </font>
    </ndxf>
  </rcc>
  <rfmt sheetId="9" sqref="E1" start="0" length="0">
    <dxf>
      <font>
        <sz val="12"/>
        <name val="Times New Roman"/>
        <family val="1"/>
        <scheme val="none"/>
      </font>
    </dxf>
  </rfmt>
  <rfmt sheetId="9" sqref="F1" start="0" length="0">
    <dxf>
      <font>
        <sz val="12"/>
        <name val="Times New Roman"/>
        <family val="1"/>
        <scheme val="none"/>
      </font>
    </dxf>
  </rfmt>
  <rfmt sheetId="9" sqref="G1" start="0" length="0">
    <dxf>
      <font>
        <sz val="12"/>
        <name val="Times New Roman"/>
        <family val="1"/>
        <scheme val="none"/>
      </font>
    </dxf>
  </rfmt>
  <rfmt sheetId="9" sqref="B2" start="0" length="0">
    <dxf>
      <font>
        <b val="0"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62" sId="9" odxf="1" dxf="1">
    <nc r="C2" t="inlineStr">
      <is>
        <t>Units</t>
      </is>
    </nc>
    <odxf>
      <numFmt numFmtId="13" formatCode="0%"/>
      <alignment horizontal="general" vertical="bottom"/>
      <border outline="0">
        <left/>
        <right/>
        <top/>
        <bottom/>
      </border>
    </odxf>
    <ndxf>
      <numFmt numFmtId="0" formatCode="General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3" sId="9" odxf="1" dxf="1">
    <nc r="D2" t="inlineStr">
      <is>
        <t>Units/ha</t>
      </is>
    </nc>
    <odxf>
      <numFmt numFmtId="13" formatCode="0%"/>
      <alignment horizontal="general" vertical="bottom"/>
      <border outline="0">
        <left/>
        <right/>
        <top/>
        <bottom/>
      </border>
    </odxf>
    <ndxf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4" sId="9" odxf="1" dxf="1">
    <nc r="E2" t="inlineStr">
      <is>
        <t>Amount/Unit</t>
      </is>
    </nc>
    <odxf>
      <numFmt numFmtId="13" formatCode="0%"/>
      <alignment horizontal="general" vertical="bottom"/>
      <border outline="0">
        <left/>
        <right/>
        <top/>
        <bottom/>
      </border>
    </odxf>
    <ndxf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5" sId="9" odxf="1" dxf="1">
    <nc r="F2" t="inlineStr">
      <is>
        <t>Amount/ha</t>
      </is>
    </nc>
    <odxf>
      <numFmt numFmtId="13" formatCode="0%"/>
      <alignment horizontal="general" vertical="bottom"/>
      <border outline="0">
        <left/>
        <right/>
        <top/>
        <bottom/>
      </border>
    </odxf>
    <ndxf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6" sId="9" odxf="1" dxf="1">
    <nc r="G2" t="inlineStr">
      <is>
        <t>Amount/0.5ha</t>
      </is>
    </nc>
    <odxf>
      <numFmt numFmtId="13" formatCode="0%"/>
      <alignment horizontal="general" vertical="bottom"/>
      <border outline="0">
        <left/>
        <right/>
        <top/>
        <bottom/>
      </border>
    </odxf>
    <ndxf>
      <numFmt numFmtId="35" formatCode="_(* #,##0.00_);_(* \(#,##0.00\);_(* &quot;-&quot;??_);_(@_)"/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H2" start="0" length="0">
    <dxf>
      <font>
        <b val="0"/>
        <sz val="11"/>
        <color theme="1"/>
        <name val="Calibri"/>
        <family val="2"/>
        <scheme val="minor"/>
      </font>
    </dxf>
  </rfmt>
  <rfmt sheetId="9" sqref="I2" start="0" length="0">
    <dxf>
      <font>
        <b val="0"/>
        <sz val="11"/>
        <color theme="1"/>
        <name val="Calibri"/>
        <family val="2"/>
        <scheme val="minor"/>
      </font>
    </dxf>
  </rfmt>
  <rcc rId="2067" sId="9" odxf="1" s="1" dxf="1">
    <nc r="J2" t="inlineStr">
      <is>
        <t>Assumption</t>
      </is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odxf>
    <ndxf>
      <font>
        <sz val="12"/>
        <color theme="1"/>
        <name val="Times New Roman"/>
        <family val="1"/>
        <scheme val="none"/>
      </font>
      <numFmt numFmtId="35" formatCode="_(* #,##0.00_);_(* \(#,##0.00\);_(* &quot;-&quot;??_);_(@_)"/>
      <alignment horizontal="justify" vertical="top"/>
    </ndxf>
  </rcc>
  <rfmt sheetId="9" sqref="K2" start="0" length="0">
    <dxf>
      <font>
        <b val="0"/>
        <sz val="11"/>
        <color theme="1"/>
        <name val="Calibri"/>
        <family val="2"/>
        <scheme val="minor"/>
      </font>
    </dxf>
  </rfmt>
  <rfmt sheetId="9" sqref="A2:XFD2" start="0" length="0">
    <dxf>
      <font>
        <b val="0"/>
        <sz val="11"/>
        <color theme="1"/>
        <name val="Calibri"/>
        <family val="2"/>
        <scheme val="minor"/>
      </font>
    </dxf>
  </rfmt>
  <rcc rId="2068" sId="9" odxf="1" dxf="1">
    <nc r="B3" t="inlineStr">
      <is>
        <t>Income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69" sId="9" odxf="1" dxf="1">
    <nc r="C3" t="inlineStr">
      <is>
        <t>tonnes</t>
      </is>
    </nc>
    <odxf>
      <alignment horizontal="right"/>
      <border outline="0">
        <left/>
        <right/>
        <top/>
        <bottom/>
      </border>
    </odxf>
    <ndxf>
      <alignment horizontal="justify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0" sId="9" odxf="1" dxf="1" numFmtId="34">
    <nc r="D3">
      <v>30</v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1" sId="9" odxf="1" dxf="1" numFmtId="34">
    <nc r="E3">
      <v>6000</v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2" sId="9" odxf="1" dxf="1">
    <nc r="F3">
      <f>D3*E3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3" sId="9" odxf="1" dxf="1">
    <nc r="G3">
      <f>F3/2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4" sId="9" odxf="1" dxf="1">
    <nc r="I3">
      <f>D3/2</f>
    </nc>
    <odxf>
      <numFmt numFmtId="0" formatCode="General"/>
    </odxf>
    <ndxf>
      <numFmt numFmtId="164" formatCode="_-* #,##0.00_-;\-* #,##0.00_-;_-* &quot;-&quot;??_-;_-@_-"/>
    </ndxf>
  </rcc>
  <rcc rId="2075" sId="9" odxf="1" dxf="1">
    <nc r="B4" t="inlineStr">
      <is>
        <t>Variable Cost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C4" start="0" length="0">
    <dxf>
      <alignment horizontal="justify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4" start="0" length="0">
    <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4" start="0" length="0">
    <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4" start="0" length="0">
    <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4" start="0" length="0">
    <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76" sId="9" odxf="1" dxf="1">
    <nc r="B5" t="inlineStr">
      <is>
        <t>Items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7" sId="9" odxf="1" dxf="1">
    <nc r="C5" t="inlineStr">
      <is>
        <t>Units</t>
      </is>
    </nc>
    <odxf>
      <font>
        <b val="0"/>
        <sz val="12"/>
        <name val="Times New Roman"/>
        <family val="1"/>
        <scheme val="none"/>
      </font>
      <alignment horizontal="right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8" sId="9" odxf="1" dxf="1">
    <nc r="D5" t="inlineStr">
      <is>
        <t>Quantity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79" sId="9" odxf="1" dxf="1">
    <nc r="E5" t="inlineStr">
      <is>
        <t>Cost/Unit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0" sId="9" odxf="1" dxf="1">
    <nc r="F5" t="inlineStr">
      <is>
        <t>Amount/ Ha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1" sId="9" odxf="1" dxf="1">
    <nc r="G5" t="inlineStr">
      <is>
        <t>Amount/0.5 Ha</t>
      </is>
    </nc>
    <odxf>
      <font>
        <b val="0"/>
        <sz val="12"/>
        <name val="Times New Roman"/>
        <family val="1"/>
        <scheme val="none"/>
      </font>
      <alignment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2" sId="9" odxf="1" dxf="1">
    <nc r="B6" t="inlineStr">
      <is>
        <t>Potato seeds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3" sId="9" odxf="1" dxf="1">
    <nc r="C6" t="inlineStr">
      <is>
        <t>25kg</t>
      </is>
    </nc>
    <odxf>
      <alignment horizontal="right"/>
      <border outline="0">
        <left/>
        <right/>
        <top/>
        <bottom/>
      </border>
    </odxf>
    <ndxf>
      <alignment horizontal="justify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4" sId="9" odxf="1" dxf="1" numFmtId="34">
    <nc r="D6">
      <v>80</v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5" sId="9" odxf="1" dxf="1">
    <nc r="E6">
      <f>'C:\Users\sebentile\Desktop\Gross Margins 2024\[2025_Convetional Vegetables.xlsx]Item List 2024'!D125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6" sId="9" odxf="1" dxf="1">
    <nc r="F6">
      <f>D6*E6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7" sId="9" odxf="1" dxf="1">
    <nc r="G6">
      <f>F6/2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8" sId="9" odxf="1" dxf="1">
    <nc r="B7" t="inlineStr">
      <is>
        <t>Ploughing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89" sId="9" odxf="1" dxf="1">
    <nc r="C7" t="inlineStr">
      <is>
        <t>Hours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0" sId="9" odxf="1" dxf="1" numFmtId="34">
    <nc r="D7">
      <v>2.5</v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1" sId="9" odxf="1" dxf="1">
    <nc r="E7">
      <f>'C:\Users\sebentile\Desktop\Gross Margins 2024\[2025_Convetional Vegetables.xlsx]Item List 2024'!D2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2" sId="9" odxf="1" dxf="1">
    <nc r="F7">
      <f>D7*E7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3" sId="9" odxf="1" dxf="1">
    <nc r="G7">
      <f>F7/2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4" sId="9" odxf="1" dxf="1">
    <nc r="B8" t="inlineStr">
      <is>
        <t>Discing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5" sId="9" odxf="1" dxf="1">
    <nc r="C8" t="inlineStr">
      <is>
        <t>Hours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6" sId="9" odxf="1" dxf="1" numFmtId="34">
    <nc r="D8">
      <v>1.5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7" sId="9" odxf="1" dxf="1">
    <nc r="E8">
      <f>'C:\Users\sebentile\Desktop\Gross Margins 2024\[2025_Convetional Vegetables.xlsx]Item List 2024'!D3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8" sId="9" odxf="1" dxf="1">
    <nc r="F8">
      <f>D8*E8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9" sId="9" odxf="1" dxf="1">
    <nc r="G8">
      <f>F8/2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0" sId="9" odxf="1" dxf="1">
    <nc r="B9" t="inlineStr">
      <is>
        <t>Ridging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1" sId="9" odxf="1" dxf="1">
    <nc r="C9" t="inlineStr">
      <is>
        <t>Hours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2" sId="9" odxf="1" dxf="1" numFmtId="34">
    <nc r="D9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3" sId="9" odxf="1" dxf="1">
    <nc r="E9">
      <f>'C:\Users\sebentile\Desktop\Gross Margins 2024\[2025_Convetional Vegetables.xlsx]Item List 2024'!D4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4" sId="9" odxf="1" dxf="1">
    <nc r="F9">
      <f>D9*E9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5" sId="9" odxf="1" dxf="1">
    <nc r="G9">
      <f>F9/2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6" sId="9" odxf="1" dxf="1">
    <nc r="B10" t="inlineStr">
      <is>
        <t>Fertilizer - 2:3:2 (37)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7" sId="9" odxf="1" dxf="1">
    <nc r="C10" t="inlineStr">
      <is>
        <t>50kg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8" sId="9" odxf="1" dxf="1" numFmtId="34">
    <nc r="D10">
      <v>8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09" sId="9" odxf="1" dxf="1">
    <nc r="E10">
      <f>'C:\Users\sebentile\Desktop\Gross Margins 2024\[2025_Convetional Vegetables.xlsx]Item List 2024'!D144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0" sId="9" odxf="1" dxf="1">
    <nc r="F10">
      <f>D10*E10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1" sId="9" odxf="1" dxf="1">
    <nc r="G10">
      <f>F10/2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2" sId="9" odxf="1" dxf="1">
    <nc r="B11">
      <f>'C:\Users\sebentile\Desktop\Gross Margins 2024\[2025_Convetional Vegetables.xlsx]Item List 2024'!B146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3" sId="9" odxf="1" dxf="1">
    <nc r="C11" t="inlineStr">
      <is>
        <t>50kg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4" sId="9" odxf="1" dxf="1" numFmtId="34">
    <nc r="D11">
      <v>6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5" sId="9" odxf="1" dxf="1">
    <nc r="E11">
      <f>'C:\Users\sebentile\Desktop\Gross Margins 2024\[2025_Convetional Vegetables.xlsx]Item List 2024'!D146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6" sId="9" odxf="1" dxf="1">
    <nc r="F11">
      <f>D11*E11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7" sId="9" odxf="1" dxf="1">
    <nc r="G11">
      <f>F11/2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8" sId="9" odxf="1" dxf="1">
    <nc r="B12" t="inlineStr">
      <is>
        <t>Transport (Inputs)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9" sId="9" odxf="1" dxf="1">
    <nc r="C12" t="inlineStr">
      <is>
        <t>Trips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0" sId="9" odxf="1" dxf="1" numFmtId="34">
    <nc r="D12">
      <v>6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1" sId="9" odxf="1" dxf="1">
    <nc r="E12">
      <f>'C:\Users\sebentile\Desktop\Gross Margins 2024\[2025_Convetional Vegetables.xlsx]Item List 2024'!D8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2" sId="9" odxf="1" dxf="1">
    <nc r="F12">
      <f>D12*E12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3" sId="9" odxf="1" dxf="1">
    <nc r="G12">
      <f>F12/2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4" sId="9" odxf="1" dxf="1">
    <nc r="B13" t="inlineStr">
      <is>
        <t>Irrigation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5" sId="9" odxf="1" dxf="1">
    <nc r="C13" t="inlineStr">
      <is>
        <t>Power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6" sId="9" odxf="1" dxf="1" numFmtId="34">
    <nc r="D13">
      <v>1000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7" sId="9" odxf="1" dxf="1" numFmtId="34">
    <nc r="E13">
      <v>2.8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8" sId="9" odxf="1" dxf="1">
    <nc r="F13">
      <f>D13*E13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29" sId="9" odxf="1" dxf="1">
    <nc r="G13">
      <f>F13/2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0" sId="9" odxf="1" dxf="1">
    <nc r="B14" t="inlineStr">
      <is>
        <t>Irrigation maintenance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C14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31" sId="9" odxf="1" dxf="1" numFmtId="34">
    <nc r="D14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2" sId="9" odxf="1" dxf="1">
    <nc r="E14">
      <f>'C:\Users\sebentile\Desktop\Gross Margins 2024\[2025_Convetional Vegetables.xlsx]Item List 2024'!D7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3" sId="9" odxf="1" dxf="1">
    <nc r="F14">
      <f>D14*E14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4" sId="9" odxf="1" dxf="1">
    <nc r="G14">
      <f>F14/2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5" sId="9" odxf="1" dxf="1">
    <nc r="B15" t="inlineStr">
      <is>
        <t>Chemicals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C1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1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1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1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1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36" sId="9" odxf="1" dxf="1">
    <nc r="B16" t="inlineStr">
      <is>
        <t>Pesticides</t>
      </is>
    </nc>
    <odxf>
      <font>
        <b val="0"/>
        <i val="0"/>
        <sz val="12"/>
      </font>
      <alignment horizontal="general" vertical="bottom"/>
      <border outline="0">
        <left/>
        <right/>
        <top/>
        <bottom/>
      </border>
    </odxf>
    <ndxf>
      <font>
        <b/>
        <i/>
        <sz val="12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C16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16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16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16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16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37" sId="9" odxf="1" dxf="1">
    <nc r="B17" t="inlineStr">
      <is>
        <t>Malathion</t>
      </is>
    </nc>
    <odxf>
      <font>
        <sz val="12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8" sId="9" odxf="1" dxf="1">
    <nc r="C17" t="inlineStr">
      <is>
        <t>500g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39" sId="9" odxf="1" dxf="1" numFmtId="34">
    <nc r="D17">
      <v>4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0" sId="9" odxf="1" dxf="1">
    <nc r="E17">
      <f>'C:\Users\sebentile\Desktop\Gross Margins 2024\[2025_Convetional Vegetables.xlsx]Item List 2024'!D224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1" sId="9" odxf="1" dxf="1">
    <nc r="F17">
      <f>D17*E17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2" sId="9" odxf="1" dxf="1">
    <nc r="G17">
      <f>F17/2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3" sId="9" odxf="1" dxf="1">
    <nc r="B18" t="inlineStr">
      <is>
        <t>Agromectin</t>
      </is>
    </nc>
    <odxf>
      <font>
        <sz val="12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4" sId="9" odxf="1" dxf="1">
    <nc r="C18" t="inlineStr">
      <is>
        <t>1L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5" sId="9" odxf="1" dxf="1" numFmtId="34">
    <nc r="D18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6" sId="9" odxf="1" dxf="1">
    <nc r="E18">
      <f>'C:\Users\sebentile\Desktop\Gross Margins 2024\[2025_Convetional Vegetables.xlsx]Item List 2024'!D356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7" sId="9" odxf="1" dxf="1">
    <nc r="F18">
      <f>D18*E18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8" sId="9" odxf="1" dxf="1">
    <nc r="G18">
      <f>F18/2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49" sId="9" odxf="1" dxf="1">
    <nc r="B19" t="inlineStr">
      <is>
        <t>Curatorr</t>
      </is>
    </nc>
    <odxf>
      <font>
        <sz val="12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0" sId="9" odxf="1" dxf="1">
    <nc r="C19" t="inlineStr">
      <is>
        <t>500g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1" sId="9" odxf="1" dxf="1" numFmtId="34">
    <nc r="D19">
      <v>6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2" sId="9" odxf="1" dxf="1">
    <nc r="E19">
      <f>'C:\Users\sebentile\Desktop\Gross Margins 2024\[2025_Convetional Vegetables.xlsx]Item List 2024'!D232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3" sId="9" odxf="1" dxf="1">
    <nc r="F19">
      <f>D19*E19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4" sId="9" odxf="1" dxf="1">
    <nc r="G19">
      <f>F19/2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5" sId="9" odxf="1" dxf="1">
    <nc r="B20">
      <f>'C:\Users\sebentile\Desktop\Gross Margins 2024\[2025_Convetional Vegetables.xlsx]Item List 2024'!B216</f>
    </nc>
    <odxf>
      <font>
        <sz val="12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6" sId="9" odxf="1" dxf="1">
    <nc r="C20" t="inlineStr">
      <is>
        <t>1L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7" sId="9" odxf="1" dxf="1" numFmtId="34">
    <nc r="D20">
      <v>1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8" sId="9" odxf="1" dxf="1">
    <nc r="E20">
      <f>'C:\Users\sebentile\Desktop\Gross Margins 2024\[2025_Convetional Vegetables.xlsx]Item List 2024'!D216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59" sId="9" odxf="1" dxf="1">
    <nc r="F20">
      <f>D20*E20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0" sId="9" odxf="1" dxf="1">
    <nc r="G20">
      <f>F20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1" sId="9" odxf="1" dxf="1">
    <nc r="B21" t="inlineStr">
      <is>
        <t>Herbicide</t>
      </is>
    </nc>
    <odxf>
      <font>
        <b val="0"/>
        <i val="0"/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i/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C2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2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2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2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2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62" sId="9" odxf="1" dxf="1">
    <nc r="B22" t="inlineStr">
      <is>
        <t>Paraquat</t>
      </is>
    </nc>
    <odxf>
      <font>
        <sz val="12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3" sId="9" odxf="1" dxf="1">
    <nc r="C22" t="inlineStr">
      <is>
        <t>5L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4" sId="9" odxf="1" dxf="1" numFmtId="34">
    <nc r="D22">
      <v>1</v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5" sId="9" odxf="1" dxf="1">
    <nc r="E22">
      <f>'C:\Users\sebentile\Desktop\Gross Margins 2024\[2025_Convetional Vegetables.xlsx]Item List 2024'!D253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6" sId="9" odxf="1" dxf="1">
    <nc r="F22">
      <f>E22*D22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7" sId="9" odxf="1" dxf="1">
    <nc r="G22">
      <f>F22/2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68" sId="9" odxf="1" dxf="1">
    <nc r="B23" t="inlineStr">
      <is>
        <t>Fungicides</t>
      </is>
    </nc>
    <odxf>
      <font>
        <b val="0"/>
        <i val="0"/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b/>
        <i/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C23" start="0" length="0">
    <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23" start="0" length="0">
    <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23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23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23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69" sId="9" odxf="1" dxf="1">
    <nc r="B24" t="inlineStr">
      <is>
        <t>Bravo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0" sId="9" odxf="1" dxf="1">
    <nc r="C24" t="inlineStr">
      <is>
        <t>500 ml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" sId="9" odxf="1" dxf="1" numFmtId="34">
    <nc r="D24">
      <v>3</v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" sId="9" odxf="1" dxf="1">
    <nc r="E24">
      <f>'C:\Users\sebentile\Desktop\Gross Margins 2024\[2025_Convetional Vegetables.xlsx]Item List 2024'!D180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3" sId="9" odxf="1" dxf="1">
    <nc r="F24">
      <f>D24*E24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4" sId="9" odxf="1" dxf="1">
    <nc r="G24">
      <f>F24/2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5" sId="9" odxf="1" dxf="1">
    <nc r="B25" t="inlineStr">
      <is>
        <t xml:space="preserve">Copper Oxychloride 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6" sId="9" odxf="1" dxf="1">
    <nc r="C25" t="inlineStr">
      <is>
        <t>2kg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7" sId="9" odxf="1" dxf="1" numFmtId="34">
    <nc r="D25">
      <v>1</v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8" sId="9" odxf="1" dxf="1">
    <nc r="E25">
      <f>'C:\Users\sebentile\Desktop\Gross Margins 2024\[2025_Convetional Vegetables.xlsx]Item List 2024'!D183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9" sId="9" odxf="1" dxf="1">
    <nc r="F25">
      <f>D25*E25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0" sId="9" odxf="1" dxf="1">
    <nc r="G25">
      <f>F25/2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1" sId="9" odxf="1" dxf="1">
    <nc r="B26" t="inlineStr">
      <is>
        <t>Kick back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2" sId="9" odxf="1" dxf="1">
    <nc r="C26" t="inlineStr">
      <is>
        <t>5kg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3" sId="9" odxf="1" dxf="1" numFmtId="34">
    <nc r="D26">
      <v>1</v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4" sId="9" odxf="1" dxf="1">
    <nc r="E26">
      <f>'C:\Users\sebentile\Desktop\Gross Margins 2024\[2025_Convetional Vegetables.xlsx]Item List 2024'!D190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5" sId="9" odxf="1" dxf="1">
    <nc r="F26">
      <f>D26*E26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6" sId="9" odxf="1" dxf="1">
    <nc r="G26">
      <f>F26/2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7" sId="9" odxf="1" dxf="1">
    <nc r="B27" t="inlineStr">
      <is>
        <t>Amister (Top)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8" sId="9" odxf="1" dxf="1">
    <nc r="C27" t="inlineStr">
      <is>
        <t>500ml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9" sId="9" odxf="1" dxf="1" numFmtId="34">
    <nc r="D27">
      <v>2</v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0" sId="9" odxf="1" dxf="1">
    <nc r="E27">
      <f>'C:\Users\sebentile\Desktop\Gross Margins 2024\[2025_Convetional Vegetables.xlsx]Item List 2024'!D193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1" sId="9" odxf="1" dxf="1">
    <nc r="F27">
      <f>D27*E27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2" sId="9" odxf="1" dxf="1">
    <nc r="G27">
      <f>F27/2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3" sId="9" odxf="1" dxf="1">
    <nc r="B28" t="inlineStr">
      <is>
        <t>Dithane M45 2KG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4" sId="9" odxf="1" dxf="1">
    <nc r="C28" t="inlineStr">
      <is>
        <t>2kg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5" sId="9" odxf="1" dxf="1" numFmtId="34">
    <nc r="D28">
      <v>1</v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6" sId="9" odxf="1" dxf="1">
    <nc r="E28">
      <f>'C:\Users\sebentile\Desktop\Gross Margins 2024\[2025_Convetional Vegetables.xlsx]Item List 2024'!D186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7" sId="9" odxf="1" dxf="1">
    <nc r="F28">
      <f>D28*E28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8" sId="9" odxf="1" dxf="1">
    <nc r="G28">
      <f>F28/2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99" sId="9" odxf="1" dxf="1">
    <nc r="B29" t="inlineStr">
      <is>
        <t>Sticker</t>
      </is>
    </nc>
    <odxf>
      <font>
        <b val="0"/>
        <i val="0"/>
        <sz val="12"/>
      </font>
      <fill>
        <patternFill patternType="none">
          <bgColor indexed="65"/>
        </patternFill>
      </fill>
      <alignment horizontal="general" vertical="bottom"/>
      <border outline="0">
        <left/>
        <top/>
        <bottom/>
      </border>
    </odxf>
    <ndxf>
      <font>
        <b/>
        <i/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left" vertical="top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fmt sheetId="9" sqref="E29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29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29" start="0" length="0">
    <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00" sId="9" odxf="1" dxf="1">
    <nc r="B30" t="inlineStr">
      <is>
        <t>Nufilm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1" sId="9" odxf="1" dxf="1">
    <nc r="C30" t="inlineStr">
      <is>
        <t>1 L</t>
      </is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2" sId="9" odxf="1" dxf="1" numFmtId="34">
    <nc r="D30">
      <v>1</v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3" sId="9" odxf="1" dxf="1">
    <nc r="E30">
      <f>'C:\Users\sebentile\Desktop\Gross Margins 2024\[2025_Convetional Vegetables.xlsx]Item List 2024'!D260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4" sId="9" odxf="1" dxf="1">
    <nc r="F30">
      <f>D30*E30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5" sId="9" odxf="1" dxf="1">
    <nc r="G30">
      <f>F30/2</f>
    </nc>
    <odxf>
      <font>
        <sz val="12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6" sId="9" odxf="1" dxf="1">
    <nc r="B31" t="inlineStr">
      <is>
        <t>Labour, packaging material and transport</t>
      </is>
    </nc>
    <odxf>
      <font>
        <b val="0"/>
        <sz val="12"/>
      </font>
      <alignment horizontal="general" vertical="bottom"/>
      <border outline="0">
        <left/>
        <top/>
        <bottom/>
      </border>
    </odxf>
    <ndxf>
      <font>
        <b/>
        <sz val="12"/>
        <name val="Times New Roman"/>
        <family val="1"/>
        <scheme val="none"/>
      </font>
      <alignment horizontal="left" vertical="top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fmt sheetId="9" sqref="E3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3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3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07" sId="9" odxf="1" dxf="1">
    <nc r="B32" t="inlineStr">
      <is>
        <t>Planting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8" sId="9" odxf="1" dxf="1">
    <nc r="C32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09" sId="9" odxf="1" dxf="1" numFmtId="34">
    <nc r="D32">
      <v>20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0" sId="9" odxf="1" dxf="1">
    <nc r="E32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1" sId="9" odxf="1" dxf="1">
    <nc r="F32">
      <f>D32*E32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" sId="9" odxf="1" dxf="1">
    <nc r="G32">
      <f>F32/2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3" sId="9" odxf="1" dxf="1">
    <nc r="B33" t="inlineStr">
      <is>
        <t xml:space="preserve">Hipping 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4" sId="9" odxf="1" dxf="1">
    <nc r="C33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5" sId="9" odxf="1" dxf="1" numFmtId="34">
    <nc r="D33">
      <v>25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6" sId="9" odxf="1" dxf="1">
    <nc r="E33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7" sId="9" odxf="1" dxf="1">
    <nc r="F33">
      <f>D33*E33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8" sId="9" odxf="1" dxf="1">
    <nc r="G33">
      <f>F33/2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9" sId="9" odxf="1" dxf="1">
    <nc r="B34" t="inlineStr">
      <is>
        <t>Weeding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0" sId="9" odxf="1" dxf="1">
    <nc r="C34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1" sId="9" odxf="1" dxf="1" numFmtId="34">
    <nc r="D34">
      <v>25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2" sId="9" odxf="1" dxf="1">
    <nc r="E34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3" sId="9" odxf="1" dxf="1">
    <nc r="F34">
      <f>D34*E34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4" sId="9" odxf="1" dxf="1">
    <nc r="G34">
      <f>F34/2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5" sId="9" odxf="1" dxf="1">
    <nc r="B35" t="inlineStr">
      <is>
        <t>Side Dressing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6" sId="9" odxf="1" dxf="1">
    <nc r="C35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7" sId="9" odxf="1" dxf="1" numFmtId="34">
    <nc r="D35">
      <v>5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8" sId="9" odxf="1" dxf="1">
    <nc r="E35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29" sId="9" odxf="1" dxf="1">
    <nc r="F35">
      <f>D35*E35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0" sId="9" odxf="1" dxf="1">
    <nc r="G35">
      <f>F35/2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1" sId="9" odxf="1" dxf="1">
    <nc r="B36" t="inlineStr">
      <is>
        <t>Pest and Disease Control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2" sId="9" odxf="1" dxf="1">
    <nc r="C36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3" sId="9" odxf="1" dxf="1" numFmtId="34">
    <nc r="D36">
      <v>12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4" sId="9" odxf="1" dxf="1">
    <nc r="E36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5" sId="9" odxf="1" dxf="1">
    <nc r="F36">
      <f>D36*E36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6" sId="9" odxf="1" dxf="1">
    <nc r="G36">
      <f>F36/2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7" sId="9" odxf="1" dxf="1">
    <nc r="B37" t="inlineStr">
      <is>
        <t>Irrigation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8" sId="9" odxf="1" dxf="1">
    <nc r="C37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39" sId="9" odxf="1" dxf="1" numFmtId="34">
    <nc r="D37">
      <v>15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0" sId="9" odxf="1" dxf="1">
    <nc r="E37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1" sId="9" odxf="1" dxf="1">
    <nc r="F37">
      <f>D37*E37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2" sId="9" odxf="1" dxf="1">
    <nc r="G37">
      <f>F37/2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3" sId="9" odxf="1" dxf="1">
    <nc r="B38" t="inlineStr">
      <is>
        <t>Harvesting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4" sId="9" odxf="1" dxf="1">
    <nc r="C38" t="inlineStr">
      <is>
        <t>md/5 hrs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5" sId="9" odxf="1" dxf="1" numFmtId="34">
    <nc r="D38">
      <v>80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6" sId="9" odxf="1" dxf="1">
    <nc r="E38">
      <f>'C:\Users\sebentile\Desktop\Gross Margins 2024\[2025_Convetional Vegetables.xlsx]Item List 2024'!D10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7" sId="9" odxf="1" dxf="1">
    <nc r="F38">
      <f>D38*E38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8" sId="9" odxf="1" dxf="1">
    <nc r="G38">
      <f>F38/2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49" sId="9" odxf="1" dxf="1">
    <nc r="B39" t="inlineStr">
      <is>
        <t>Packaging Material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0" sId="9" odxf="1" dxf="1">
    <nc r="C39" t="inlineStr">
      <is>
        <t>bags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1" sId="9" odxf="1" dxf="1" numFmtId="34">
    <nc r="D39">
      <v>2000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2" sId="9" odxf="1" dxf="1">
    <nc r="E39">
      <f>'C:\Users\sebentile\Desktop\Gross Margins 2024\[2025_Convetional Vegetables.xlsx]Item List 2024'!E273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3" sId="9" odxf="1" dxf="1">
    <nc r="F39">
      <f>D39*E39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4" sId="9" odxf="1" dxf="1">
    <nc r="G39">
      <f>F39/2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5" sId="9" odxf="1" dxf="1">
    <nc r="B40" t="inlineStr">
      <is>
        <t>Transport (market)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6" sId="9" odxf="1" dxf="1">
    <nc r="C40" t="inlineStr">
      <is>
        <t>tons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7" sId="9" odxf="1" dxf="1" numFmtId="34">
    <nc r="D40">
      <v>20</v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8" sId="9" odxf="1" dxf="1">
    <nc r="E40">
      <f>'C:\Users\sebentile\Desktop\Gross Margins 2024\[2025_Convetional Vegetables.xlsx]Item List 2024'!D9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59" sId="9" odxf="1" dxf="1">
    <nc r="F40">
      <f>D40*E40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0" sId="9" odxf="1" dxf="1">
    <nc r="G40">
      <f>F40/2</f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1" sId="9" odxf="1" dxf="1">
    <nc r="B41" t="inlineStr">
      <is>
        <t>Total Variable Costs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C4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4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41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62" sId="9" odxf="1" dxf="1">
    <nc r="F41">
      <f>SUM(F6:F40)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3" sId="9" odxf="1" dxf="1">
    <nc r="G41">
      <f>SUM(G6:G40)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4" sId="9" odxf="1" dxf="1">
    <nc r="B42" t="inlineStr">
      <is>
        <t>Gross Profit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C42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42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42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65" sId="9" odxf="1" dxf="1">
    <nc r="F42">
      <f>F3-F41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6" sId="9" odxf="1" dxf="1">
    <nc r="G42">
      <f>G3-G41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7" sId="9" odxf="1" dxf="1">
    <nc r="B43" t="inlineStr">
      <is>
        <t>Gross Margin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C43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43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43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68" sId="9" odxf="1" s="1" dxf="1">
    <nc r="F43">
      <f>F42/F3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9" sId="9" odxf="1" s="1" dxf="1">
    <nc r="G43">
      <f>G42/G3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(* #,##0.00_);_(* \(#,##0.00\);_(* &quot;-&quot;??_);_(@_)"/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0" sId="9" odxf="1" dxf="1">
    <nc r="B44" t="inlineStr">
      <is>
        <t xml:space="preserve">BEP 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1" sId="9" odxf="1" dxf="1">
    <nc r="C44" t="inlineStr">
      <is>
        <t>E/tonne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D44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44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72" sId="9" odxf="1" dxf="1">
    <nc r="F44">
      <f>F41/D3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3" sId="9" odxf="1" dxf="1">
    <nc r="G44">
      <f>G41/I3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K44" start="0" length="0">
    <dxf>
      <numFmt numFmtId="164" formatCode="_-* #,##0.00_-;\-* #,##0.00_-;_-* &quot;-&quot;??_-;_-@_-"/>
    </dxf>
  </rfmt>
  <rcc rId="2274" sId="9" odxf="1" dxf="1">
    <nc r="B45" t="inlineStr">
      <is>
        <t xml:space="preserve"> BEY </t>
      </is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5" sId="9" odxf="1" dxf="1">
    <nc r="C45" t="inlineStr">
      <is>
        <t>tonnes/ha</t>
      </is>
    </nc>
    <odxf>
      <font>
        <sz val="12"/>
      </font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D4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45" start="0" length="0">
    <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276" sId="9" odxf="1" dxf="1">
    <nc r="F45">
      <f>F41/E3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7" sId="9" odxf="1" dxf="1">
    <nc r="G45">
      <f>G41/E3</f>
    </nc>
    <odxf>
      <font>
        <b val="0"/>
        <sz val="12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8" sId="9" odxf="1" dxf="1">
    <nc r="B48" t="inlineStr">
      <is>
        <t>Assumptions</t>
      </is>
    </nc>
    <odxf>
      <font>
        <b val="0"/>
        <sz val="12"/>
      </font>
    </odxf>
    <ndxf>
      <font>
        <b/>
        <sz val="12"/>
        <name val="Times New Roman"/>
        <family val="1"/>
        <scheme val="none"/>
      </font>
    </ndxf>
  </rcc>
  <rfmt sheetId="9" sqref="C48" start="0" length="0">
    <dxf>
      <font>
        <sz val="12"/>
        <name val="Times New Roman"/>
        <family val="1"/>
        <scheme val="none"/>
      </font>
    </dxf>
  </rfmt>
  <rfmt sheetId="9" sqref="D48" start="0" length="0">
    <dxf>
      <font>
        <sz val="12"/>
        <name val="Times New Roman"/>
        <family val="1"/>
        <scheme val="none"/>
      </font>
    </dxf>
  </rfmt>
  <rfmt sheetId="9" sqref="E48" start="0" length="0">
    <dxf>
      <font>
        <sz val="12"/>
        <name val="Times New Roman"/>
        <family val="1"/>
        <scheme val="none"/>
      </font>
    </dxf>
  </rfmt>
  <rfmt sheetId="9" sqref="F48" start="0" length="0">
    <dxf>
      <font>
        <sz val="12"/>
        <name val="Times New Roman"/>
        <family val="1"/>
        <scheme val="none"/>
      </font>
    </dxf>
  </rfmt>
  <rfmt sheetId="9" sqref="G48" start="0" length="0">
    <dxf>
      <font>
        <sz val="12"/>
        <name val="Times New Roman"/>
        <family val="1"/>
        <scheme val="none"/>
      </font>
    </dxf>
  </rfmt>
  <rfmt sheetId="9" sqref="B49" start="0" length="0">
    <dxf>
      <font>
        <sz val="12"/>
        <name val="Times New Roman"/>
        <family val="1"/>
        <scheme val="none"/>
      </font>
    </dxf>
  </rfmt>
  <rfmt sheetId="9" sqref="C49" start="0" length="0">
    <dxf>
      <font>
        <sz val="12"/>
        <name val="Times New Roman"/>
        <family val="1"/>
        <scheme val="none"/>
      </font>
    </dxf>
  </rfmt>
  <rfmt sheetId="9" sqref="D49" start="0" length="0">
    <dxf>
      <font>
        <sz val="12"/>
        <name val="Times New Roman"/>
        <family val="1"/>
        <scheme val="none"/>
      </font>
    </dxf>
  </rfmt>
  <rfmt sheetId="9" sqref="E49" start="0" length="0">
    <dxf>
      <font>
        <sz val="12"/>
        <name val="Times New Roman"/>
        <family val="1"/>
        <scheme val="none"/>
      </font>
    </dxf>
  </rfmt>
  <rfmt sheetId="9" sqref="F49" start="0" length="0">
    <dxf>
      <font>
        <sz val="12"/>
        <name val="Times New Roman"/>
        <family val="1"/>
        <scheme val="none"/>
      </font>
    </dxf>
  </rfmt>
  <rfmt sheetId="9" sqref="G49" start="0" length="0">
    <dxf>
      <font>
        <sz val="12"/>
        <name val="Times New Roman"/>
        <family val="1"/>
        <scheme val="none"/>
      </font>
    </dxf>
  </rfmt>
  <rcc rId="2279" sId="9" odxf="1" dxf="1">
    <nc r="B50" t="inlineStr">
      <is>
        <t>Lime may not be necessary when growing potatoes but it should be included in a crop rotation</t>
      </is>
    </nc>
    <odxf>
      <font>
        <sz val="12"/>
      </font>
    </odxf>
    <ndxf>
      <font>
        <sz val="12"/>
        <name val="Times New Roman"/>
        <family val="1"/>
        <scheme val="none"/>
      </font>
    </ndxf>
  </rcc>
  <rfmt sheetId="9" sqref="C50" start="0" length="0">
    <dxf>
      <font>
        <sz val="12"/>
        <name val="Times New Roman"/>
        <family val="1"/>
        <scheme val="none"/>
      </font>
    </dxf>
  </rfmt>
  <rfmt sheetId="9" sqref="D50" start="0" length="0">
    <dxf>
      <font>
        <sz val="12"/>
        <name val="Times New Roman"/>
        <family val="1"/>
        <scheme val="none"/>
      </font>
    </dxf>
  </rfmt>
  <rfmt sheetId="9" sqref="E50" start="0" length="0">
    <dxf>
      <font>
        <sz val="12"/>
        <name val="Times New Roman"/>
        <family val="1"/>
        <scheme val="none"/>
      </font>
    </dxf>
  </rfmt>
  <rfmt sheetId="9" sqref="F50" start="0" length="0">
    <dxf>
      <font>
        <sz val="12"/>
        <name val="Times New Roman"/>
        <family val="1"/>
        <scheme val="none"/>
      </font>
    </dxf>
  </rfmt>
  <rfmt sheetId="9" sqref="G50" start="0" length="0">
    <dxf>
      <font>
        <sz val="12"/>
        <name val="Times New Roman"/>
        <family val="1"/>
        <scheme val="none"/>
      </font>
    </dxf>
  </rfmt>
  <rrc rId="2280" sId="12" ref="A1:XFD1" action="deleteRow">
    <rfmt sheetId="12" xfDxf="1" sqref="A1:XFD1" start="0" length="0"/>
    <rcc rId="0" sId="12" s="1" dxf="1">
      <nc r="A1" t="inlineStr">
        <is>
          <t>Garlic</t>
        </is>
      </nc>
      <n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ndxf>
    </rcc>
    <rfmt sheetId="12" s="1" sqref="B1" start="0" length="0">
      <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dxf>
    </rfmt>
    <rfmt sheetId="12" s="1" sqref="C1" start="0" length="0">
      <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dxf>
    </rfmt>
    <rfmt sheetId="12" s="1" sqref="D1" start="0" length="0">
      <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dxf>
    </rfmt>
    <rfmt sheetId="12" s="1" sqref="E1" start="0" length="0">
      <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dxf>
    </rfmt>
    <rfmt sheetId="12" s="1" sqref="F1" start="0" length="0">
      <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dxf>
    </rfmt>
  </rrc>
  <rrc rId="2281" sId="12" ref="A1:XFD1" action="deleteRow">
    <rfmt sheetId="12" xfDxf="1" sqref="A1:XFD1" start="0" length="0"/>
    <rfmt sheetId="12" sqref="A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2" dxf="1">
      <nc r="B1" t="inlineStr">
        <is>
          <t>Units</t>
        </is>
      </nc>
      <ndxf>
        <font>
          <b/>
          <sz val="11"/>
          <color theme="1"/>
          <name val="Times New Roman"/>
          <family val="1"/>
          <scheme val="none"/>
        </font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2" s="1" dxf="1">
      <nc r="C1" t="inlineStr">
        <is>
          <t>Units/ha</t>
        </is>
      </nc>
      <n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2" s="1" dxf="1">
      <nc r="D1" t="inlineStr">
        <is>
          <t>Amount/Unit</t>
        </is>
      </nc>
      <n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2" s="1" dxf="1">
      <nc r="E1" t="inlineStr">
        <is>
          <t>Amount/ha</t>
        </is>
      </nc>
      <n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2" s="1" dxf="1">
      <nc r="F1" t="inlineStr">
        <is>
          <t>Amount/0.5ha</t>
        </is>
      </nc>
      <n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282" sId="12" ref="A1:XFD1" action="deleteRow">
    <undo index="65535" exp="ref" v="1" dr="D1" r="F40" sId="12"/>
    <undo index="65535" exp="ref" v="1" dr="D1" r="E40" sId="12"/>
    <undo index="65535" exp="ref" v="1" dr="I1" r="F39" sId="12"/>
    <undo index="65535" exp="ref" v="1" dr="C1" r="E39" sId="12"/>
    <undo index="65535" exp="ref" v="1" dr="F1" r="F38" sId="12"/>
    <undo index="65535" exp="ref" v="1" dr="E1" r="E38" sId="12"/>
    <undo index="0" exp="ref" v="1" dr="F1" r="F37" sId="12"/>
    <undo index="0" exp="ref" v="1" dr="E1" r="E37" sId="12"/>
    <rfmt sheetId="12" xfDxf="1" sqref="A1:XFD1" start="0" length="0"/>
    <rcc rId="0" sId="12" dxf="1">
      <nc r="A1" t="inlineStr">
        <is>
          <t>Income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tonnes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8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D1">
        <v>60000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dxf="1">
      <nc r="I1">
        <f>C1/2</f>
      </nc>
      <ndxf>
        <numFmt numFmtId="164" formatCode="_-* #,##0.00_-;\-* #,##0.00_-;_-* &quot;-&quot;??_-;_-@_-"/>
      </ndxf>
    </rcc>
  </rrc>
  <rrc rId="2283" sId="12" ref="A1:XFD1" action="deleteRow">
    <rfmt sheetId="12" xfDxf="1" sqref="A1:XFD1" start="0" length="0"/>
    <rcc rId="0" sId="12" dxf="1">
      <nc r="A1" t="inlineStr">
        <is>
          <t>Variable Cost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2" sqref="B1" start="0" length="0">
      <dxf>
        <fill>
          <patternFill patternType="solid">
            <bgColor theme="0"/>
          </patternFill>
        </fill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C1" start="0" length="0">
      <dxf>
        <numFmt numFmtId="35" formatCode="_(* #,##0.00_);_(* \(#,##0.00\);_(* &quot;-&quot;??_);_(@_)"/>
        <fill>
          <patternFill patternType="solid">
            <bgColor theme="0"/>
          </patternFill>
        </fill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D1" start="0" length="0">
      <dxf>
        <numFmt numFmtId="35" formatCode="_(* #,##0.00_);_(* \(#,##0.00\);_(* &quot;-&quot;??_);_(@_)"/>
        <fill>
          <patternFill patternType="solid">
            <bgColor theme="0"/>
          </patternFill>
        </fill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E1" start="0" length="0">
      <dxf>
        <numFmt numFmtId="35" formatCode="_(* #,##0.00_);_(* \(#,##0.00\);_(* &quot;-&quot;??_);_(@_)"/>
        <fill>
          <patternFill patternType="solid">
            <bgColor theme="0"/>
          </patternFill>
        </fill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F1" start="0" length="0">
      <dxf>
        <numFmt numFmtId="35" formatCode="_(* #,##0.00_);_(* \(#,##0.00\);_(* &quot;-&quot;??_);_(@_)"/>
        <fill>
          <patternFill patternType="solid">
            <bgColor theme="0"/>
          </patternFill>
        </fill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284" sId="12" ref="A1:XFD1" action="deleteRow">
    <rfmt sheetId="12" xfDxf="1" sqref="A1:XFD1" start="0" length="0"/>
    <rcc rId="0" sId="12" dxf="1">
      <nc r="A1" t="inlineStr">
        <is>
          <t>Items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C1" t="inlineStr">
        <is>
          <t>Quantity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 t="inlineStr">
        <is>
          <t>Cost/Unit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 t="inlineStr">
        <is>
          <t>Total Cost/Ha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 t="inlineStr">
        <is>
          <t>Total Cost/0.5 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85" sId="12" ref="A1:XFD1" action="deleteRow">
    <undo index="65535" exp="area" dr="F1:F32" r="F33" sId="12"/>
    <undo index="65535" exp="area" dr="E1:E32" r="E33" sId="12"/>
    <rfmt sheetId="12" xfDxf="1" sqref="A1:XFD1" start="0" length="0"/>
    <rcc rId="0" sId="12" dxf="1">
      <nc r="A1" t="inlineStr">
        <is>
          <t>Seeds/Cloves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1kg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900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D1">
        <v>80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86" sId="12" ref="A1:XFD1" action="deleteRow">
    <undo index="65535" exp="area" dr="F1:F31" r="F32" sId="12"/>
    <undo index="65535" exp="area" dr="E1:E31" r="E32" sId="12"/>
    <rfmt sheetId="12" xfDxf="1" sqref="A1:XFD1" start="0" length="0"/>
    <rcc rId="0" sId="12" dxf="1">
      <nc r="A1" t="inlineStr">
        <is>
          <t>Ploughing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87" sId="12" ref="A1:XFD1" action="deleteRow">
    <undo index="65535" exp="area" dr="F1:F30" r="F31" sId="12"/>
    <undo index="65535" exp="area" dr="E1:E30" r="E31" sId="12"/>
    <rfmt sheetId="12" xfDxf="1" sqref="A1:XFD1" start="0" length="0"/>
    <rcc rId="0" sId="12" dxf="1">
      <nc r="A1" t="inlineStr">
        <is>
          <t>Discing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1.5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88" sId="12" ref="A1:XFD1" action="deleteRow">
    <undo index="65535" exp="area" dr="F1:F29" r="F30" sId="12"/>
    <undo index="65535" exp="area" dr="E1:E29" r="E30" sId="12"/>
    <rfmt sheetId="12" xfDxf="1" sqref="A1:XFD1" start="0" length="0"/>
    <rcc rId="0" sId="12" dxf="1">
      <nc r="A1" t="inlineStr">
        <is>
          <t>Ridging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89" sId="12" ref="A1:XFD1" action="deleteRow">
    <undo index="65535" exp="area" dr="F1:F28" r="F29" sId="12"/>
    <undo index="65535" exp="area" dr="E1:E28" r="E29" sId="12"/>
    <rfmt sheetId="12" xfDxf="1" sqref="A1:XFD1" start="0" length="0"/>
    <rcc rId="0" sId="12" dxf="1">
      <nc r="A1" t="inlineStr">
        <is>
          <t>Fertilizer - 2:3:4 (38)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11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2024'!D142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90" sId="12" ref="A1:XFD1" action="deleteRow">
    <undo index="65535" exp="area" dr="F1:F27" r="F28" sId="12"/>
    <undo index="65535" exp="area" dr="E1:E27" r="E28" sId="12"/>
    <rfmt sheetId="12" xfDxf="1" sqref="A1:XFD1" start="0" length="0"/>
    <rcc rId="0" sId="12" dxf="1">
      <nc r="A1" t="inlineStr">
        <is>
          <t>Lime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50 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2024'!D150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91" sId="12" ref="A1:XFD1" action="deleteRow">
    <undo index="65535" exp="area" dr="F1:F26" r="F27" sId="12"/>
    <undo index="65535" exp="area" dr="E1:E26" r="E27" sId="12"/>
    <rfmt sheetId="12" xfDxf="1" sqref="A1:XFD1" start="0" length="0"/>
    <rcc rId="0" sId="12" dxf="1">
      <nc r="A1" t="inlineStr">
        <is>
          <t>L.A.N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11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2024'!D145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92" sId="12" ref="A1:XFD1" action="deleteRow">
    <undo index="65535" exp="area" dr="F1:F25" r="F26" sId="12"/>
    <undo index="65535" exp="area" dr="E1:E25" r="E26" sId="12"/>
    <rfmt sheetId="12" xfDxf="1" sqref="A1:XFD1" start="0" length="0"/>
    <rcc rId="0" sId="12" dxf="1">
      <nc r="A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Power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2.5</v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D1">
        <v>5000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93" sId="12" ref="A1:XFD1" action="deleteRow">
    <undo index="65535" exp="area" dr="F1:F24" r="F25" sId="12"/>
    <undo index="65535" exp="area" dr="E1:E24" r="E25" sId="12"/>
    <rfmt sheetId="12" xfDxf="1" sqref="A1:XFD1" start="0" length="0"/>
    <rcc rId="0" sId="12" dxf="1">
      <nc r="A1" t="inlineStr">
        <is>
          <t>Irrigation maintenance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2" sqref="B1" start="0" length="0">
      <dxf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2" s="1" dxf="1" numFmtId="34">
      <nc r="C1">
        <v>1</v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2024'!D7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94" sId="12" ref="A1:XFD1" action="deleteRow">
    <undo index="65535" exp="area" dr="F1:F23" r="F24" sId="12"/>
    <undo index="65535" exp="area" dr="E1:E23" r="E24" sId="12"/>
    <rfmt sheetId="12" xfDxf="1" sqref="A1:XFD1" start="0" length="0"/>
    <rcc rId="0" sId="12" dxf="1">
      <nc r="A1" t="inlineStr">
        <is>
          <t>Chemicals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2" sqref="B1" start="0" length="0">
      <dxf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C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D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295" sId="12" ref="A1:XFD1" action="deleteRow">
    <undo index="65535" exp="area" dr="F1:F22" r="F23" sId="12"/>
    <undo index="65535" exp="area" dr="E1:E22" r="E23" sId="12"/>
    <rfmt sheetId="12" xfDxf="1" sqref="A1:XFD1" start="0" length="0"/>
    <rcc rId="0" sId="12" dxf="1">
      <nc r="A1" t="inlineStr">
        <is>
          <t>Pesticides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2" sqref="B1" start="0" length="0">
      <dxf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C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D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296" sId="12" ref="A1:XFD1" action="deleteRow">
    <undo index="65535" exp="area" dr="F1:F21" r="F22" sId="12"/>
    <undo index="65535" exp="area" dr="E1:E21" r="E22" sId="12"/>
    <rfmt sheetId="12" xfDxf="1" sqref="A1:XFD1" start="0" length="0"/>
    <rcc rId="0" sId="12" dxf="1">
      <nc r="A1">
        <f>'Item List 2024'!B215</f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2024'!D215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97" sId="12" ref="A1:XFD1" action="deleteRow">
    <undo index="65535" exp="area" dr="F1:F20" r="F21" sId="12"/>
    <undo index="65535" exp="area" dr="E1:E20" r="E21" sId="12"/>
    <rfmt sheetId="12" xfDxf="1" sqref="A1:XFD1" start="0" length="0"/>
    <rcc rId="0" sId="12" dxf="1">
      <nc r="A1">
        <f>'Item List 2024'!#REF!</f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500ml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D1*C1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298" sId="12" ref="A1:XFD1" action="deleteRow">
    <undo index="65535" exp="area" dr="F1:F19" r="F20" sId="12"/>
    <undo index="65535" exp="area" dr="E1:E19" r="E20" sId="12"/>
    <rfmt sheetId="12" xfDxf="1" sqref="A1:XFD1" start="0" length="0"/>
    <rcc rId="0" sId="12" dxf="1">
      <nc r="A1" t="inlineStr">
        <is>
          <t>Fungicides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2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299" sId="12" ref="A1:XFD1" action="deleteRow">
    <undo index="65535" exp="area" dr="F1:F18" r="F19" sId="12"/>
    <undo index="65535" exp="area" dr="E1:E18" r="E19" sId="12"/>
    <rfmt sheetId="12" xfDxf="1" sqref="A1:XFD1" start="0" length="0"/>
    <rcc rId="0" sId="12" dxf="1">
      <nc r="A1" t="inlineStr">
        <is>
          <t>Copper oxychloride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2kg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2024'!D181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00" sId="12" ref="A1:XFD1" action="deleteRow">
    <undo index="65535" exp="area" dr="F1:F17" r="F18" sId="12"/>
    <undo index="65535" exp="area" dr="E1:E17" r="E18" sId="12"/>
    <rfmt sheetId="12" xfDxf="1" sqref="A1:XFD1" start="0" length="0"/>
    <rcc rId="0" sId="12" dxf="1">
      <nc r="A1" t="inlineStr">
        <is>
          <t>Dithane M45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2kg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2024'!D184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01" sId="12" ref="A1:XFD1" action="deleteRow">
    <undo index="65535" exp="area" dr="F1:F16" r="F17" sId="12"/>
    <undo index="65535" exp="area" dr="E1:E16" r="E17" sId="12"/>
    <rfmt sheetId="12" xfDxf="1" sqref="A1:XFD1" start="0" length="0"/>
    <rcc rId="0" sId="12" dxf="1">
      <nc r="A1" t="inlineStr">
        <is>
          <t>Bravo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500ml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2024'!D178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02" sId="12" ref="A1:XFD1" action="deleteRow">
    <undo index="65535" exp="area" dr="F1:F15" r="F16" sId="12"/>
    <undo index="65535" exp="area" dr="E1:E15" r="E16" sId="12"/>
    <rfmt sheetId="12" xfDxf="1" sqref="A1:XFD1" start="0" length="0"/>
    <rcc rId="0" sId="12" dxf="1">
      <nc r="A1" t="inlineStr">
        <is>
          <t>Ridomil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1 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2024'!D187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03" sId="12" ref="A1:XFD1" action="deleteRow">
    <undo index="65535" exp="area" dr="F1:F14" r="F15" sId="12"/>
    <undo index="65535" exp="area" dr="E1:E14" r="E15" sId="12"/>
    <rfmt sheetId="12" xfDxf="1" sqref="A1:XFD1" start="0" length="0"/>
    <rcc rId="0" sId="12" dxf="1">
      <nc r="A1" t="inlineStr">
        <is>
          <t>Booster and Sticker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2" sqref="B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C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304" sId="12" ref="A1:XFD1" action="deleteRow">
    <undo index="65535" exp="area" dr="F1:F13" r="F14" sId="12"/>
    <undo index="65535" exp="area" dr="E1:E13" r="E14" sId="12"/>
    <rfmt sheetId="12" xfDxf="1" sqref="A1:XFD1" start="0" length="0"/>
    <rcc rId="0" sId="12" dxf="1">
      <nc r="A1" t="inlineStr">
        <is>
          <t>V12 multi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3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05" sId="12" ref="A1:XFD1" action="deleteRow">
    <undo index="65535" exp="area" dr="F1:F12" r="F13" sId="12"/>
    <undo index="65535" exp="area" dr="E1:E12" r="E13" sId="12"/>
    <rfmt sheetId="12" xfDxf="1" sqref="A1:XFD1" start="0" length="0"/>
    <rcc rId="0" sId="12" dxf="1">
      <nc r="A1" t="inlineStr">
        <is>
          <t>Nufilm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1 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2024'!D349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06" sId="12" ref="A1:XFD1" action="deleteRow">
    <undo index="65535" exp="area" dr="F1:F11" r="F12" sId="12"/>
    <undo index="65535" exp="area" dr="E1:E11" r="E12" sId="12"/>
    <rfmt sheetId="12" xfDxf="1" sqref="A1:XFD1" start="0" length="0"/>
    <rcc rId="0" sId="12" dxf="1">
      <nc r="A1" t="inlineStr">
        <is>
          <t>Labour, packaging material and Transport</t>
        </is>
      </nc>
      <n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2" sqref="B1" start="0" length="0">
      <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12" sqref="C1" start="0" length="0">
      <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2" s="1" sqref="D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307" sId="12" ref="A1:XFD1" action="deleteRow">
    <undo index="65535" exp="area" dr="F1:F10" r="F11" sId="12"/>
    <undo index="65535" exp="area" dr="E1:E10" r="E11" sId="12"/>
    <undo index="65535" exp="ref" v="1" dr="D1" r="D8" sId="12"/>
    <rfmt sheetId="12" xfDxf="1" sqref="A1:XFD1" start="0" length="0"/>
    <rcc rId="0" sId="12" dxf="1">
      <nc r="A1" t="inlineStr">
        <is>
          <t>Land Preparation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08" sId="12" ref="A1:XFD1" action="deleteRow">
    <undo index="65535" exp="area" dr="F1:F9" r="F10" sId="12"/>
    <undo index="65535" exp="area" dr="E1:E9" r="E10" sId="12"/>
    <rfmt sheetId="12" xfDxf="1" sqref="A1:XFD1" start="0" length="0"/>
    <rcc rId="0" sId="12" dxf="1">
      <nc r="A1" t="inlineStr">
        <is>
          <t>Planting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35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09" sId="12" ref="A1:XFD1" action="deleteRow">
    <undo index="65535" exp="area" dr="F1:F8" r="F9" sId="12"/>
    <undo index="65535" exp="area" dr="E1:E8" r="E9" sId="12"/>
    <rfmt sheetId="12" xfDxf="1" sqref="A1:XFD1" start="0" length="0"/>
    <rcc rId="0" sId="12" dxf="1">
      <nc r="A1" t="inlineStr">
        <is>
          <t>Weeding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30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10" sId="12" ref="A1:XFD1" action="deleteRow">
    <undo index="65535" exp="area" dr="F1:F7" r="F8" sId="12"/>
    <undo index="65535" exp="area" dr="E1:E7" r="E8" sId="12"/>
    <rfmt sheetId="12" xfDxf="1" sqref="A1:XFD1" start="0" length="0"/>
    <rcc rId="0" sId="12" dxf="1">
      <nc r="A1" t="inlineStr">
        <is>
          <t>Side Dressing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11" sId="12" ref="A1:XFD1" action="deleteRow">
    <undo index="65535" exp="area" dr="F1:F6" r="F7" sId="12"/>
    <undo index="65535" exp="area" dr="E1:E6" r="E7" sId="12"/>
    <rfmt sheetId="12" xfDxf="1" sqref="A1:XFD1" start="0" length="0"/>
    <rcc rId="0" sId="12" dxf="1">
      <nc r="A1" t="inlineStr">
        <is>
          <t>Pest and Disease Control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4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12" sId="12" ref="A1:XFD1" action="deleteRow">
    <undo index="65535" exp="area" dr="F1:F5" r="F6" sId="12"/>
    <undo index="65535" exp="area" dr="E1:E5" r="E6" sId="12"/>
    <rfmt sheetId="12" xfDxf="1" sqref="A1:XFD1" start="0" length="0"/>
    <rcc rId="0" sId="12" dxf="1">
      <nc r="A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15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13" sId="12" ref="A1:XFD1" action="deleteRow">
    <undo index="65535" exp="area" dr="F1:F4" r="F5" sId="12"/>
    <undo index="65535" exp="area" dr="E1:E4" r="E5" sId="12"/>
    <rfmt sheetId="12" xfDxf="1" sqref="A1:XFD1" start="0" length="0"/>
    <rcc rId="0" sId="12" dxf="1">
      <nc r="A1" t="inlineStr">
        <is>
          <t>Harvesting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30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14" sId="12" ref="A1:XFD1" action="deleteRow">
    <undo index="65535" exp="area" dr="F1:F3" r="F4" sId="12"/>
    <undo index="65535" exp="area" dr="E1:E3" r="E4" sId="12"/>
    <rfmt sheetId="12" xfDxf="1" sqref="A1:XFD1" start="0" length="0"/>
    <rcc rId="0" sId="12" dxf="1">
      <nc r="A1" t="inlineStr">
        <is>
          <t>Packing/Handling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8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15" sId="12" ref="A1:XFD1" action="deleteRow">
    <undo index="65535" exp="area" dr="F1:F2" r="F3" sId="12"/>
    <undo index="65535" exp="area" dr="E1:E2" r="E3" sId="12"/>
    <rfmt sheetId="12" xfDxf="1" sqref="A1:XFD1" start="0" length="0"/>
    <rcc rId="0" sId="12" dxf="1">
      <nc r="A1" t="inlineStr">
        <is>
          <t>Packaging material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10 kg bags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4000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D1">
        <v>1.71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16" sId="12" ref="A1:XFD1" action="deleteRow">
    <undo index="65535" exp="area" dr="F1" r="F2" sId="12"/>
    <undo index="65535" exp="area" dr="E1" r="E2" sId="12"/>
    <rfmt sheetId="12" xfDxf="1" sqref="A1:XFD1" start="0" length="0"/>
    <rcc rId="0" sId="12" dxf="1">
      <nc r="A1" t="inlineStr">
        <is>
          <t>Transport(market)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tons</t>
        </is>
      </nc>
      <ndxf>
        <font>
          <sz val="12"/>
          <color theme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 numFmtId="34">
      <nc r="C1">
        <v>30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D1">
        <f>'Item List 2024'!D9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E1">
        <f>C1*D1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E1/2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17" sId="12" ref="A1:XFD1" action="deleteRow">
    <undo index="0" exp="ref" v="1" dr="F1" r="F5" sId="12"/>
    <undo index="0" exp="ref" v="1" dr="E1" r="E5" sId="12"/>
    <undo index="0" exp="ref" v="1" dr="F1" r="F4" sId="12"/>
    <undo index="0" exp="ref" v="1" dr="E1" r="E4" sId="12"/>
    <undo index="65535" exp="ref" v="1" dr="F1" r="F2" sId="12"/>
    <undo index="65535" exp="ref" v="1" dr="E1" r="E2" sId="12"/>
    <rfmt sheetId="12" xfDxf="1" sqref="A1:XFD1" start="0" length="0"/>
    <rcc rId="0" sId="12" dxf="1">
      <nc r="A1" t="inlineStr">
        <is>
          <t>Total Variable Costs</t>
        </is>
      </nc>
      <ndxf>
        <font>
          <b/>
          <sz val="12"/>
          <color theme="1"/>
          <name val="Times New Roman"/>
          <family val="1"/>
          <scheme val="none"/>
        </font>
        <alignment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2" sqref="B1" start="0" length="0">
      <dxf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C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D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2" s="1" dxf="1">
      <nc r="E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18" sId="12" ref="A1:XFD1" action="deleteRow">
    <undo index="0" exp="ref" v="1" dr="F1" r="F2" sId="12"/>
    <undo index="0" exp="ref" v="1" dr="E1" r="E2" sId="12"/>
    <rfmt sheetId="12" xfDxf="1" sqref="A1:XFD1" start="0" length="0"/>
    <rcc rId="0" sId="12" dxf="1">
      <nc r="A1" t="inlineStr">
        <is>
          <t>Gross Profit</t>
        </is>
      </nc>
      <ndxf>
        <font>
          <b/>
          <sz val="12"/>
          <color theme="1"/>
          <name val="Times New Roman"/>
          <family val="1"/>
          <scheme val="none"/>
        </font>
        <alignment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2" sqref="B1" start="0" length="0">
      <dxf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C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D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2" s="1" dxf="1">
      <nc r="E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19" sId="12" ref="A1:XFD1" action="deleteRow">
    <rfmt sheetId="12" xfDxf="1" sqref="A1:XFD1" start="0" length="0"/>
    <rcc rId="0" sId="12" dxf="1">
      <nc r="A1" t="inlineStr">
        <is>
          <t>Gross Margin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2" sqref="B1" start="0" length="0">
      <dxf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C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D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2" s="1" dxf="1">
      <nc r="E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20" sId="12" ref="A1:XFD1" action="deleteRow">
    <rfmt sheetId="12" xfDxf="1" sqref="A1:XFD1" start="0" length="0"/>
    <rcc rId="0" sId="12" dxf="1">
      <nc r="A1" t="inlineStr">
        <is>
          <t xml:space="preserve">BEP 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E/ton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2" s="1" sqref="C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D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2" s="1" dxf="1">
      <nc r="E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#REF!/#REF!</f>
      </nc>
      <ndxf>
        <font>
          <b/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321" sId="12" ref="A1:XFD1" action="deleteRow">
    <rfmt sheetId="12" xfDxf="1" sqref="A1:XFD1" start="0" length="0"/>
    <rcc rId="0" sId="12" dxf="1">
      <nc r="A1" t="inlineStr">
        <is>
          <t xml:space="preserve"> BEY 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2" dxf="1">
      <nc r="B1" t="inlineStr">
        <is>
          <t>tons/ha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2" s="1" sqref="C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2" s="1" sqref="D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2" s="1" dxf="1">
      <nc r="E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2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cc rId="2322" sId="12" odxf="1" s="1" dxf="1">
    <nc r="A1" t="inlineStr">
      <is>
        <t>Garlic</t>
      </is>
    </nc>
    <odxf>
      <numFmt numFmtId="0" formatCode="General"/>
    </odxf>
    <ndxf>
      <font>
        <b/>
        <sz val="11"/>
        <color theme="1"/>
        <name val="Times New Roman"/>
        <family val="1"/>
        <scheme val="none"/>
      </font>
      <numFmt numFmtId="35" formatCode="_(* #,##0.00_);_(* \(#,##0.00\);_(* &quot;-&quot;??_);_(@_)"/>
      <alignment horizontal="center"/>
      <border outline="0">
        <bottom style="medium">
          <color indexed="64"/>
        </bottom>
      </border>
    </ndxf>
  </rcc>
  <rfmt sheetId="12" sqref="A2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323" sId="12" odxf="1" dxf="1">
    <nc r="B2" t="inlineStr">
      <is>
        <t>Units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right/>
        <top/>
        <bottom/>
      </border>
    </odxf>
    <ndxf>
      <font>
        <b/>
        <sz val="11"/>
        <color theme="1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324" sId="12" odxf="1" dxf="1">
    <nc r="C2" t="inlineStr">
      <is>
        <t>Units/ha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325" sId="12" odxf="1" dxf="1">
    <nc r="D2" t="inlineStr">
      <is>
        <t>Amount/Unit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326" sId="12" odxf="1" dxf="1">
    <nc r="E2" t="inlineStr">
      <is>
        <t>Amount/ha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327" sId="12" odxf="1" dxf="1">
    <nc r="F2" t="inlineStr">
      <is>
        <t>Amount/0.5ha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328" sId="12" odxf="1" dxf="1">
    <nc r="A3" t="inlineStr">
      <is>
        <t>Income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329" sId="12" odxf="1" dxf="1">
    <nc r="B3" t="inlineStr">
      <is>
        <t>tonnes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30" sId="12" odxf="1" dxf="1" numFmtId="34">
    <nc r="C3">
      <v>8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31" sId="12" odxf="1" dxf="1" numFmtId="34">
    <nc r="D3">
      <v>60000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32" sId="12" odxf="1" dxf="1">
    <nc r="E3">
      <f>C3*D3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33" sId="12" odxf="1" dxf="1">
    <nc r="F3">
      <f>E3/2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34" sId="12" odxf="1" dxf="1">
    <nc r="I3">
      <f>C3/2</f>
    </nc>
    <odxf>
      <numFmt numFmtId="0" formatCode="General"/>
    </odxf>
    <ndxf>
      <numFmt numFmtId="164" formatCode="_-* #,##0.00_-;\-* #,##0.00_-;_-* &quot;-&quot;??_-;_-@_-"/>
    </ndxf>
  </rcc>
  <rcc rId="2335" sId="12" odxf="1" dxf="1">
    <nc r="A4" t="inlineStr">
      <is>
        <t>Variable Cost</t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2" sqref="B4" start="0" length="0">
    <dxf>
      <fill>
        <patternFill patternType="solid">
          <bgColor theme="0"/>
        </patternFill>
      </fill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C4" start="0" length="0">
    <dxf>
      <fill>
        <patternFill patternType="solid">
          <bgColor theme="0"/>
        </patternFill>
      </fill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D4" start="0" length="0">
    <dxf>
      <fill>
        <patternFill patternType="solid">
          <bgColor theme="0"/>
        </patternFill>
      </fill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E4" start="0" length="0">
    <dxf>
      <fill>
        <patternFill patternType="solid">
          <bgColor theme="0"/>
        </patternFill>
      </fill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F4" start="0" length="0">
    <dxf>
      <fill>
        <patternFill patternType="solid">
          <bgColor theme="0"/>
        </patternFill>
      </fill>
      <alignment vertical="top"/>
      <border outline="0">
        <right style="medium">
          <color indexed="64"/>
        </right>
        <bottom style="medium">
          <color indexed="64"/>
        </bottom>
      </border>
    </dxf>
  </rfmt>
  <rcc rId="2336" sId="12" odxf="1" dxf="1">
    <nc r="A5" t="inlineStr">
      <is>
        <t>Items</t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337" sId="12" odxf="1" dxf="1">
    <nc r="B5" t="inlineStr">
      <is>
        <t>Units</t>
      </is>
    </nc>
    <odxf>
      <font>
        <b val="0"/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b/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38" sId="12" odxf="1" dxf="1">
    <nc r="C5" t="inlineStr">
      <is>
        <t>Quantity</t>
      </is>
    </nc>
    <odxf>
      <font>
        <b val="0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39" sId="12" odxf="1" dxf="1">
    <nc r="D5" t="inlineStr">
      <is>
        <t>Cost/Unit</t>
      </is>
    </nc>
    <odxf>
      <font>
        <b val="0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40" sId="12" odxf="1" dxf="1">
    <nc r="E5" t="inlineStr">
      <is>
        <t>Total Cost/Ha</t>
      </is>
    </nc>
    <odxf>
      <font>
        <b val="0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41" sId="12" odxf="1" dxf="1">
    <nc r="F5" t="inlineStr">
      <is>
        <t>Total Cost/0.5 Ha</t>
      </is>
    </nc>
    <odxf>
      <font>
        <b val="0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42" sId="12" odxf="1" dxf="1">
    <nc r="A6" t="inlineStr">
      <is>
        <t>Seeds/Cloves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343" sId="12" odxf="1" dxf="1">
    <nc r="B6" t="inlineStr">
      <is>
        <t>Clove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44" sId="12" odxf="1" dxf="1" numFmtId="34">
    <nc r="C6">
      <v>600000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45" sId="12" odxf="1" dxf="1">
    <nc r="D6">
      <f>'C:\Users\sebentile\Desktop\Gross Margins 2024\[2025_Convetional Vegetables.xlsx]Item List 2024'!D298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46" sId="12" odxf="1" dxf="1">
    <nc r="E6">
      <f>C6*D6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47" sId="12" odxf="1" dxf="1">
    <nc r="F6">
      <f>E6/2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48" sId="12" odxf="1" dxf="1">
    <nc r="A7" t="inlineStr">
      <is>
        <t>Ploughing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349" sId="12" odxf="1" dxf="1">
    <nc r="B7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50" sId="12" odxf="1" dxf="1" numFmtId="34">
    <nc r="C7">
      <v>2.5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51" sId="12" odxf="1" dxf="1">
    <nc r="D7">
      <f>'C:\Users\sebentile\Desktop\Gross Margins 2024\[2025_Convetional Vegetables.xlsx]Item List 2024'!D2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52" sId="12" odxf="1" dxf="1">
    <nc r="E7">
      <f>C7*D7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53" sId="12" odxf="1" dxf="1">
    <nc r="F7">
      <f>E7/2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54" sId="12" odxf="1" dxf="1">
    <nc r="A8" t="inlineStr">
      <is>
        <t>Discing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355" sId="12" odxf="1" dxf="1">
    <nc r="B8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56" sId="12" odxf="1" dxf="1" numFmtId="34">
    <nc r="C8">
      <v>1.5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57" sId="12" odxf="1" dxf="1">
    <nc r="D8">
      <f>'C:\Users\sebentile\Desktop\Gross Margins 2024\[2025_Convetional Vegetables.xlsx]Item List 2024'!D3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58" sId="12" odxf="1" dxf="1">
    <nc r="E8">
      <f>C8*D8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59" sId="12" odxf="1" dxf="1">
    <nc r="F8">
      <f>E8/2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60" sId="12" odxf="1" dxf="1">
    <nc r="A9" t="inlineStr">
      <is>
        <t>Ridging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361" sId="12" odxf="1" dxf="1">
    <nc r="B9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62" sId="12" odxf="1" dxf="1" numFmtId="34">
    <nc r="C9">
      <v>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63" sId="12" odxf="1" dxf="1">
    <nc r="D9">
      <f>'C:\Users\sebentile\Desktop\Gross Margins 2024\[2025_Convetional Vegetables.xlsx]Item List 2024'!D4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64" sId="12" odxf="1" dxf="1">
    <nc r="E9">
      <f>C9*D9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65" sId="12" odxf="1" dxf="1">
    <nc r="F9">
      <f>E9/2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66" sId="12" odxf="1" dxf="1">
    <nc r="A10" t="inlineStr">
      <is>
        <t>Fertilizer - 2:3:2 (37)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367" sId="12" odxf="1" dxf="1">
    <nc r="B10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68" sId="12" odxf="1" dxf="1" numFmtId="34">
    <nc r="C10">
      <v>11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69" sId="12" odxf="1" dxf="1">
    <nc r="D10">
      <f>'C:\Users\sebentile\Desktop\Gross Margins 2024\[2025_Convetional Vegetables.xlsx]Item List 2024'!D144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70" sId="12" odxf="1" dxf="1">
    <nc r="E10">
      <f>C10*D10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71" sId="12" odxf="1" dxf="1">
    <nc r="F10">
      <f>E10/2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72" sId="12" odxf="1" dxf="1">
    <nc r="A11" t="inlineStr">
      <is>
        <t>Lime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373" sId="12" odxf="1" dxf="1">
    <nc r="B11" t="inlineStr">
      <is>
        <t>50 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74" sId="12" odxf="1" dxf="1" numFmtId="34">
    <nc r="C11">
      <v>20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75" sId="12" odxf="1" dxf="1">
    <nc r="D11">
      <f>'C:\Users\sebentile\Desktop\Gross Margins 2024\[2025_Convetional Vegetables.xlsx]Item List 2024'!D152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76" sId="12" odxf="1" dxf="1">
    <nc r="E11">
      <f>C11*D11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77" sId="12" odxf="1" dxf="1">
    <nc r="F11">
      <f>E11/2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78" sId="12" odxf="1" dxf="1">
    <nc r="A12" t="inlineStr">
      <is>
        <t>L.A.N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379" sId="12" odxf="1" dxf="1">
    <nc r="B12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80" sId="12" odxf="1" dxf="1" numFmtId="34">
    <nc r="C12">
      <v>11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81" sId="12" odxf="1" dxf="1">
    <nc r="D12">
      <f>'C:\Users\sebentile\Desktop\Gross Margins 2024\[2025_Convetional Vegetables.xlsx]Item List 2024'!D147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82" sId="12" odxf="1" dxf="1">
    <nc r="E12">
      <f>C12*D12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83" sId="12" odxf="1" dxf="1">
    <nc r="F12">
      <f>E12/2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84" sId="12" odxf="1" dxf="1">
    <nc r="A13" t="inlineStr">
      <is>
        <t>Irrigation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385" sId="12" odxf="1" dxf="1">
    <nc r="B13" t="inlineStr">
      <is>
        <t>Power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86" sId="12" odxf="1" dxf="1" numFmtId="34">
    <nc r="C13">
      <v>5000</v>
    </nc>
    <odxf>
      <alignment vertical="bottom"/>
      <border outline="0">
        <right/>
        <bottom/>
      </border>
    </odxf>
    <ndxf>
      <font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ndxf>
  </rcc>
  <rcc rId="2387" sId="12" odxf="1" dxf="1" numFmtId="34">
    <nc r="D13">
      <v>2.8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88" sId="12" odxf="1" dxf="1">
    <nc r="E13">
      <f>C13*D13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89" sId="12" odxf="1" dxf="1">
    <nc r="F13">
      <f>E13/2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90" sId="12" odxf="1" dxf="1">
    <nc r="A14" t="inlineStr">
      <is>
        <t>Irrigation maintenance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2" sqref="B14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2391" sId="12" odxf="1" dxf="1" numFmtId="34">
    <nc r="C14">
      <v>1</v>
    </nc>
    <odxf>
      <alignment vertical="bottom"/>
      <border outline="0">
        <right/>
        <bottom/>
      </border>
    </odxf>
    <ndxf>
      <font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ndxf>
  </rcc>
  <rcc rId="2392" sId="12" odxf="1" dxf="1">
    <nc r="D14">
      <f>'C:\Users\sebentile\Desktop\Gross Margins 2024\[2025_Convetional Vegetables.xlsx]Item List 2024'!D7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93" sId="12" odxf="1" dxf="1">
    <nc r="E14">
      <f>C14*D14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94" sId="12" odxf="1" dxf="1">
    <nc r="F14">
      <f>E14/2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95" sId="12" odxf="1" dxf="1">
    <nc r="A15" t="inlineStr">
      <is>
        <t>Chemicals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2" sqref="B15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C15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D15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E15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2" sqref="F15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2396" sId="12" odxf="1" dxf="1">
    <nc r="A16" t="inlineStr">
      <is>
        <t>Pesticides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i/>
        <sz val="12"/>
        <color theme="1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2" sqref="B16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C16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D16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E16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2" sqref="F16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2397" sId="12" odxf="1" dxf="1">
    <nc r="A17">
      <f>'C:\Users\sebentile\Desktop\Gross Margins 2024\[2025_Convetional Vegetables.xlsx]Item List 2024'!B216</f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398" sId="12" odxf="1" dxf="1">
    <nc r="B17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399" sId="12" odxf="1" dxf="1" numFmtId="34">
    <nc r="C17">
      <v>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00" sId="12" odxf="1" dxf="1">
    <nc r="D17">
      <f>'C:\Users\sebentile\Desktop\Gross Margins 2024\[2025_Convetional Vegetables.xlsx]Item List 2024'!D216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01" sId="12" odxf="1" dxf="1">
    <nc r="E17">
      <f>C17*D17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02" sId="12" odxf="1" dxf="1">
    <nc r="F17">
      <f>E17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03" sId="12" odxf="1" dxf="1">
    <nc r="A18" t="inlineStr">
      <is>
        <t>Karate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04" sId="12" odxf="1" dxf="1">
    <nc r="B18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05" sId="12" odxf="1" dxf="1" numFmtId="34">
    <nc r="C18">
      <v>2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06" sId="12" odxf="1" dxf="1">
    <nc r="D18">
      <f>'C:\Users\sebentile\Desktop\Gross Margins 2024\[2025_Convetional Vegetables.xlsx]Item List 2024'!D233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07" sId="12" odxf="1" dxf="1">
    <nc r="E18">
      <f>D18*C18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08" sId="12" odxf="1" dxf="1">
    <nc r="F18">
      <f>E18/2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09" sId="12" odxf="1" dxf="1">
    <nc r="A19" t="inlineStr">
      <is>
        <t>Fungicides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i/>
        <sz val="12"/>
        <color theme="1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2" sqref="B19" start="0" length="0">
    <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2" sqref="C19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2" sqref="D19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2" sqref="E19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2" sqref="F19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2410" sId="12" odxf="1" dxf="1">
    <nc r="A20" t="inlineStr">
      <is>
        <t>Copper oxychloride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11" sId="12" odxf="1" dxf="1">
    <nc r="B20" t="inlineStr">
      <is>
        <t>2kg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12" sId="12" odxf="1" dxf="1" numFmtId="34">
    <nc r="C20">
      <v>2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13" sId="12" odxf="1" dxf="1">
    <nc r="D20">
      <f>'C:\Users\sebentile\Desktop\Gross Margins 2024\[2025_Convetional Vegetables.xlsx]Item List 2024'!D183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14" sId="12" odxf="1" dxf="1">
    <nc r="E20">
      <f>C20*D20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15" sId="12" odxf="1" dxf="1">
    <nc r="F20">
      <f>E20/2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16" sId="12" odxf="1" dxf="1">
    <nc r="A21" t="inlineStr">
      <is>
        <t>Dithane M45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17" sId="12" odxf="1" dxf="1">
    <nc r="B21" t="inlineStr">
      <is>
        <t>2kg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18" sId="12" odxf="1" dxf="1" numFmtId="34">
    <nc r="C21">
      <v>2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19" sId="12" odxf="1" dxf="1">
    <nc r="D21">
      <f>'C:\Users\sebentile\Desktop\Gross Margins 2024\[2025_Convetional Vegetables.xlsx]Item List 2024'!D186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20" sId="12" odxf="1" dxf="1">
    <nc r="E21">
      <f>C21*D21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21" sId="12" odxf="1" dxf="1">
    <nc r="F21">
      <f>E21/2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22" sId="12" odxf="1" dxf="1">
    <nc r="A22" t="inlineStr">
      <is>
        <t>Bravo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23" sId="12" odxf="1" dxf="1">
    <nc r="B22" t="inlineStr">
      <is>
        <t>500ml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24" sId="12" odxf="1" dxf="1" numFmtId="34">
    <nc r="C22">
      <v>2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25" sId="12" odxf="1" dxf="1">
    <nc r="D22">
      <f>'C:\Users\sebentile\Desktop\Gross Margins 2024\[2025_Convetional Vegetables.xlsx]Item List 2024'!D180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26" sId="12" odxf="1" dxf="1">
    <nc r="E22">
      <f>C22*D22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27" sId="12" odxf="1" dxf="1">
    <nc r="F22">
      <f>E22/2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28" sId="12" odxf="1" dxf="1">
    <nc r="A23" t="inlineStr">
      <is>
        <t>Ridomil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29" sId="12" odxf="1" dxf="1">
    <nc r="B23" t="inlineStr">
      <is>
        <t>1 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30" sId="12" odxf="1" dxf="1" numFmtId="34">
    <nc r="C23">
      <v>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31" sId="12" odxf="1" dxf="1">
    <nc r="D23">
      <f>'C:\Users\sebentile\Desktop\Gross Margins 2024\[2025_Convetional Vegetables.xlsx]Item List 2024'!D189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32" sId="12" odxf="1" dxf="1">
    <nc r="E23">
      <f>C23*D23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33" sId="12" odxf="1" dxf="1">
    <nc r="F23">
      <f>E23/2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34" sId="12" odxf="1" dxf="1">
    <nc r="A24" t="inlineStr">
      <is>
        <t>Booster and Sticker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i/>
        <sz val="12"/>
        <color theme="1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2" sqref="B24" start="0" length="0">
    <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2" sqref="C24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2" sqref="D24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2" sqref="E24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2" sqref="F24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2435" sId="12" odxf="1" dxf="1">
    <nc r="A25" t="inlineStr">
      <is>
        <t>V12 multi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36" sId="12" odxf="1" dxf="1">
    <nc r="B25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37" sId="12" odxf="1" dxf="1" numFmtId="34">
    <nc r="C25">
      <v>3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38" sId="12" odxf="1" dxf="1">
    <nc r="D25">
      <f>'C:\Users\sebentile\Desktop\Gross Margins 2024\[2025_Convetional Vegetables.xlsx]Item List 2024'!D154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39" sId="12" odxf="1" dxf="1">
    <nc r="E25">
      <f>C25*D25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40" sId="12" odxf="1" dxf="1">
    <nc r="F25">
      <f>E25/2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41" sId="12" odxf="1" dxf="1">
    <nc r="A26" t="inlineStr">
      <is>
        <t>Nufilm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42" sId="12" odxf="1" dxf="1">
    <nc r="B26" t="inlineStr">
      <is>
        <t>1 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43" sId="12" odxf="1" dxf="1" numFmtId="34">
    <nc r="C26">
      <v>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44" sId="12" odxf="1" dxf="1">
    <nc r="D26">
      <f>'C:\Users\sebentile\Desktop\Gross Margins 2024\[2025_Convetional Vegetables.xlsx]Item List 2024'!D354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45" sId="12" odxf="1" dxf="1">
    <nc r="E26">
      <f>C26*D26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46" sId="12" odxf="1" dxf="1">
    <nc r="F26">
      <f>E26/2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47" sId="12" odxf="1" dxf="1">
    <nc r="A27" t="inlineStr">
      <is>
        <t>Labour, packaging material and Transport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left" vertical="top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fmt sheetId="12" sqref="D27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E27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2" sqref="F27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2448" sId="12" odxf="1" dxf="1">
    <nc r="A28" t="inlineStr">
      <is>
        <t>Land Preparation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49" sId="12" odxf="1" dxf="1">
    <nc r="B28" t="inlineStr">
      <is>
        <t>md/5 hrs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50" sId="12" odxf="1" dxf="1" numFmtId="34">
    <nc r="C28">
      <v>5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51" sId="12" odxf="1" dxf="1">
    <nc r="D28">
      <f>'C:\Users\sebentile\Desktop\Gross Margins 2024\[2025_Convetional Vegetables.xlsx]Item List 2024'!D10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52" sId="12" odxf="1" dxf="1">
    <nc r="E28">
      <f>C28*D28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53" sId="12" odxf="1" dxf="1">
    <nc r="F28">
      <f>E28/2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54" sId="12" odxf="1" dxf="1">
    <nc r="A29" t="inlineStr">
      <is>
        <t>Planting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55" sId="12" odxf="1" dxf="1">
    <nc r="B29" t="inlineStr">
      <is>
        <t>md/5 hrs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56" sId="12" odxf="1" dxf="1" numFmtId="34">
    <nc r="C29">
      <v>35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57" sId="12" odxf="1" dxf="1">
    <nc r="D29">
      <f>'C:\Users\sebentile\Desktop\Gross Margins 2024\[2025_Convetional Vegetables.xlsx]Item List 2024'!D10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58" sId="12" odxf="1" dxf="1">
    <nc r="E29">
      <f>C29*D29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59" sId="12" odxf="1" dxf="1">
    <nc r="F29">
      <f>E29/2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60" sId="12" odxf="1" dxf="1">
    <nc r="A30" t="inlineStr">
      <is>
        <t>Weeding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61" sId="12" odxf="1" dxf="1">
    <nc r="B30" t="inlineStr">
      <is>
        <t>md/5 hrs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62" sId="12" odxf="1" dxf="1" numFmtId="34">
    <nc r="C30">
      <v>30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63" sId="12" odxf="1" dxf="1">
    <nc r="D30">
      <f>'C:\Users\sebentile\Desktop\Gross Margins 2024\[2025_Convetional Vegetables.xlsx]Item List 2024'!D10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64" sId="12" odxf="1" dxf="1">
    <nc r="E30">
      <f>C30*D30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65" sId="12" odxf="1" dxf="1">
    <nc r="F30">
      <f>E30/2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66" sId="12" odxf="1" dxf="1">
    <nc r="A31" t="inlineStr">
      <is>
        <t>Side Dressing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67" sId="12" odxf="1" dxf="1">
    <nc r="B31" t="inlineStr">
      <is>
        <t>md/5 hrs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68" sId="12" odxf="1" dxf="1" numFmtId="34">
    <nc r="C31">
      <v>5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69" sId="12" odxf="1" dxf="1">
    <nc r="D31">
      <f>'C:\Users\sebentile\Desktop\Gross Margins 2024\[2025_Convetional Vegetables.xlsx]Item List 2024'!D10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70" sId="12" odxf="1" dxf="1">
    <nc r="E31">
      <f>C31*D31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71" sId="12" odxf="1" dxf="1">
    <nc r="F31">
      <f>E31/2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72" sId="12" odxf="1" dxf="1">
    <nc r="A32" t="inlineStr">
      <is>
        <t>Pest and Disease Control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73" sId="12" odxf="1" dxf="1">
    <nc r="B32" t="inlineStr">
      <is>
        <t>md/5 hrs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74" sId="12" odxf="1" dxf="1" numFmtId="34">
    <nc r="C32">
      <v>4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75" sId="12" odxf="1" dxf="1">
    <nc r="D32">
      <f>'C:\Users\sebentile\Desktop\Gross Margins 2024\[2025_Convetional Vegetables.xlsx]Item List 2024'!D10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76" sId="12" odxf="1" dxf="1">
    <nc r="E32">
      <f>C32*D32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77" sId="12" odxf="1" dxf="1">
    <nc r="F32">
      <f>E32/2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78" sId="12" odxf="1" dxf="1">
    <nc r="A33" t="inlineStr">
      <is>
        <t>Irrigation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79" sId="12" odxf="1" dxf="1">
    <nc r="B33" t="inlineStr">
      <is>
        <t>md/5 hrs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80" sId="12" odxf="1" dxf="1" numFmtId="34">
    <nc r="C33">
      <v>15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81" sId="12" odxf="1" dxf="1">
    <nc r="D33">
      <f>'C:\Users\sebentile\Desktop\Gross Margins 2024\[2025_Convetional Vegetables.xlsx]Item List 2024'!D10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82" sId="12" odxf="1" dxf="1">
    <nc r="E33">
      <f>C33*D33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83" sId="12" odxf="1" dxf="1">
    <nc r="F33">
      <f>E33/2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84" sId="12" odxf="1" dxf="1">
    <nc r="A34" t="inlineStr">
      <is>
        <t>Harvesting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85" sId="12" odxf="1" dxf="1">
    <nc r="B34" t="inlineStr">
      <is>
        <t>md/5 hrs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86" sId="12" odxf="1" dxf="1" numFmtId="34">
    <nc r="C34">
      <v>30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87" sId="12" odxf="1" dxf="1">
    <nc r="D34">
      <f>'C:\Users\sebentile\Desktop\Gross Margins 2024\[2025_Convetional Vegetables.xlsx]Item List 2024'!D10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88" sId="12" odxf="1" dxf="1">
    <nc r="E34">
      <f>C34*D34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89" sId="12" odxf="1" dxf="1">
    <nc r="F34">
      <f>E34/2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90" sId="12" odxf="1" dxf="1">
    <nc r="A35" t="inlineStr">
      <is>
        <t>Packing/Handling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91" sId="12" odxf="1" dxf="1">
    <nc r="B35" t="inlineStr">
      <is>
        <t>md/5 hrs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92" sId="12" odxf="1" dxf="1" numFmtId="34">
    <nc r="C35">
      <v>8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93" sId="12" odxf="1" dxf="1">
    <nc r="D35">
      <f>'C:\Users\sebentile\Desktop\Gross Margins 2024\[2025_Convetional Vegetables.xlsx]Item List 2024'!D10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94" sId="12" odxf="1" dxf="1">
    <nc r="E35">
      <f>C35*D35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95" sId="12" odxf="1" dxf="1">
    <nc r="F35">
      <f>E35/2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96" sId="12" odxf="1" dxf="1">
    <nc r="A36" t="inlineStr">
      <is>
        <t>Packaging material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497" sId="12" odxf="1" dxf="1">
    <nc r="B36" t="inlineStr">
      <is>
        <t>10 kg bags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98" sId="12" odxf="1" dxf="1" numFmtId="34">
    <nc r="C36">
      <v>4000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499" sId="12" odxf="1" dxf="1">
    <nc r="D36">
      <f>'C:\Users\sebentile\Desktop\Gross Margins 2024\[2025_Convetional Vegetables.xlsx]Item List 2024'!D279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00" sId="12" odxf="1" dxf="1">
    <nc r="E36">
      <f>C36*D36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01" sId="12" odxf="1" dxf="1">
    <nc r="F36">
      <f>E36/2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02" sId="12" odxf="1" dxf="1">
    <nc r="A37" t="inlineStr">
      <is>
        <t>Transport(market)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503" sId="12" odxf="1" dxf="1">
    <nc r="B37" t="inlineStr">
      <is>
        <t>tons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04" sId="12" odxf="1" dxf="1" numFmtId="34">
    <nc r="C37">
      <v>30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05" sId="12" odxf="1" dxf="1">
    <nc r="D37">
      <f>'C:\Users\sebentile\Desktop\Gross Margins 2024\[2025_Convetional Vegetables.xlsx]Item List 2024'!D9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06" sId="12" odxf="1" dxf="1">
    <nc r="E37">
      <f>C37*D37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07" sId="12" odxf="1" dxf="1">
    <nc r="F37">
      <f>E37/2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08" sId="12" odxf="1" dxf="1">
    <nc r="A38" t="inlineStr">
      <is>
        <t>Total Variable Costs</t>
      </is>
    </nc>
    <odxf>
      <font>
        <b val="0"/>
        <sz val="11"/>
        <color theme="1"/>
        <name val="Calibri"/>
        <family val="2"/>
        <scheme val="minor"/>
      </font>
      <alignment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2" sqref="B38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C38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D38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2509" sId="12" odxf="1" dxf="1">
    <nc r="E38">
      <f>SUM(E6:E37)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510" sId="12" odxf="1" dxf="1">
    <nc r="F38">
      <f>SUM(F6:F37)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511" sId="12" odxf="1" dxf="1">
    <nc r="A39" t="inlineStr">
      <is>
        <t>Gross Profit</t>
      </is>
    </nc>
    <odxf>
      <font>
        <b val="0"/>
        <sz val="11"/>
        <color theme="1"/>
        <name val="Calibri"/>
        <family val="2"/>
        <scheme val="minor"/>
      </font>
      <alignment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2" sqref="B39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C39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D39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2512" sId="12" odxf="1" dxf="1">
    <nc r="E39">
      <f>E3-E38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513" sId="12" odxf="1" dxf="1">
    <nc r="F39">
      <f>F3-F38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514" sId="12" odxf="1" dxf="1">
    <nc r="A40" t="inlineStr">
      <is>
        <t>Gross Margin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2" sqref="B40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C40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D40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2515" sId="12" odxf="1" s="1" dxf="1">
    <nc r="E40">
      <f>E39/E3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516" sId="12" odxf="1" s="1" dxf="1">
    <nc r="F40">
      <f>F39/F3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517" sId="12" odxf="1" dxf="1">
    <nc r="A41" t="inlineStr">
      <is>
        <t xml:space="preserve">BEP 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518" sId="12" odxf="1" dxf="1">
    <nc r="B41" t="inlineStr">
      <is>
        <t>E/ton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fmt sheetId="12" sqref="C41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D41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2519" sId="12" odxf="1" dxf="1">
    <nc r="E41">
      <f>E38/C3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520" sId="12" odxf="1" dxf="1">
    <nc r="F41">
      <f>F38/I3</f>
    </nc>
    <odxf>
      <font>
        <b val="0"/>
      </font>
      <alignment horizontal="general" vertical="bottom"/>
      <border outline="0">
        <right/>
        <bottom/>
      </border>
    </odxf>
    <ndxf>
      <font>
        <b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521" sId="12" odxf="1" dxf="1">
    <nc r="A42" t="inlineStr">
      <is>
        <t xml:space="preserve"> BEY 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522" sId="12" odxf="1" dxf="1">
    <nc r="B42" t="inlineStr">
      <is>
        <t>tons/ha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fmt sheetId="12" sqref="C42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2" sqref="D42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2523" sId="12" odxf="1" dxf="1">
    <nc r="E42">
      <f>E38/D3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524" sId="12" odxf="1" dxf="1">
    <nc r="F42">
      <f>F38/D3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rc rId="2525" sId="13" ref="A2:XFD2" action="deleteRow">
    <rfmt sheetId="13" xfDxf="1" sqref="A2:XFD2" start="0" length="0"/>
    <rfmt sheetId="13" sqref="B2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3" dxf="1">
      <nc r="C2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>
      <nc r="D2" t="inlineStr">
        <is>
          <t>Units/ha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>
      <nc r="E2" t="inlineStr">
        <is>
          <t>Amount/Unit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>
      <nc r="F2" t="inlineStr">
        <is>
          <t>Amount/ha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>
      <nc r="G2" t="inlineStr">
        <is>
          <t>Amount/0.5ha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526" sId="13" ref="A2:XFD2" action="deleteRow">
    <undo index="65535" exp="ref" v="1" dr="E2" r="G31" sId="13"/>
    <undo index="65535" exp="ref" v="1" dr="E2" r="F31" sId="13"/>
    <undo index="65535" exp="ref" v="1" dr="J2" r="G30" sId="13"/>
    <undo index="65535" exp="ref" v="1" dr="D2" r="F30" sId="13"/>
    <undo index="65535" exp="ref" v="1" dr="F2" r="F29" sId="13"/>
    <undo index="0" exp="ref" v="1" dr="G2" r="G28" sId="13"/>
    <undo index="0" exp="ref" v="1" dr="F2" r="F28" sId="13"/>
    <rfmt sheetId="13" xfDxf="1" sqref="A2:XFD2" start="0" length="0"/>
    <rcc rId="0" sId="13" dxf="1">
      <nc r="B2" t="inlineStr">
        <is>
          <t>Income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heads/ha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60000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E2">
        <v>3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dxf="1">
      <nc r="J2">
        <f>D2/2</f>
      </nc>
      <ndxf>
        <numFmt numFmtId="164" formatCode="_-* #,##0.00_-;\-* #,##0.00_-;_-* &quot;-&quot;??_-;_-@_-"/>
      </ndxf>
    </rcc>
  </rrc>
  <rrc rId="2527" sId="13" ref="A2:XFD2" action="deleteRow">
    <rfmt sheetId="13" xfDxf="1" sqref="A2:XFD2" start="0" length="0"/>
    <rcc rId="0" sId="13" dxf="1">
      <nc r="B2" t="inlineStr">
        <is>
          <t>Variable Cost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3" sqref="C2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D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E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F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G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528" sId="13" ref="A2:XFD2" action="deleteRow">
    <rfmt sheetId="13" xfDxf="1" sqref="A2:XFD2" start="0" length="0"/>
    <rcc rId="0" sId="13" dxf="1">
      <nc r="B2" t="inlineStr">
        <is>
          <t>Items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D2" t="inlineStr">
        <is>
          <t>Quantity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 t="inlineStr">
        <is>
          <t>Cost/Unit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 t="inlineStr">
        <is>
          <t>Total Cost/Ha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 t="inlineStr">
        <is>
          <t>Total Cost/0.5 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29" sId="13" ref="A2:XFD2" action="deleteRow">
    <undo index="65535" exp="area" dr="G2:G23" r="G24" sId="13"/>
    <undo index="65535" exp="area" dr="F2:F23" r="F24" sId="13"/>
    <undo index="65535" exp="ref" v="1" dr="E2" r="E3" sId="13"/>
    <rfmt sheetId="13" xfDxf="1" sqref="A2:XFD2" start="0" length="0"/>
    <rcc rId="0" sId="13" dxf="1">
      <nc r="B2" t="inlineStr">
        <is>
          <t>Seedlings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1 000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60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2024'!D300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30" sId="13" ref="A2:XFD2" action="deleteRow">
    <undo index="65535" exp="area" dr="G2:G22" r="G23" sId="13"/>
    <undo index="65535" exp="area" dr="F2:F22" r="F23" sId="13"/>
    <rfmt sheetId="13" xfDxf="1" sqref="A2:XFD2" start="0" length="0"/>
    <rcc rId="0" sId="13" dxf="1">
      <nc r="B2" t="inlineStr">
        <is>
          <t>Gap filling Seedlings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>
        <v>1000</v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31" sId="13" ref="A2:XFD2" action="deleteRow">
    <undo index="65535" exp="area" dr="G2:G21" r="G22" sId="13"/>
    <undo index="65535" exp="area" dr="F2:F21" r="F22" sId="13"/>
    <rfmt sheetId="13" xfDxf="1" sqref="A2:XFD2" start="0" length="0"/>
    <rcc rId="0" sId="13" dxf="1">
      <nc r="B2" t="inlineStr">
        <is>
          <t>Ploughing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32" sId="13" ref="A2:XFD2" action="deleteRow">
    <undo index="65535" exp="area" dr="G2:G20" r="G21" sId="13"/>
    <undo index="65535" exp="area" dr="F2:F20" r="F21" sId="13"/>
    <rfmt sheetId="13" xfDxf="1" sqref="A2:XFD2" start="0" length="0"/>
    <rcc rId="0" sId="13" dxf="1">
      <nc r="B2" t="inlineStr">
        <is>
          <t xml:space="preserve">Discing 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1.5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33" sId="13" ref="A2:XFD2" action="deleteRow">
    <undo index="65535" exp="area" dr="G2:G19" r="G20" sId="13"/>
    <undo index="65535" exp="area" dr="F2:F19" r="F20" sId="13"/>
    <rfmt sheetId="13" xfDxf="1" sqref="A2:XFD2" start="0" length="0"/>
    <rcc rId="0" sId="13" dxf="1">
      <nc r="B2" t="inlineStr">
        <is>
          <t>Ridging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34" sId="13" ref="A2:XFD2" action="deleteRow">
    <undo index="65535" exp="area" dr="G2:G18" r="G19" sId="13"/>
    <undo index="65535" exp="area" dr="F2:F18" r="F19" sId="13"/>
    <rfmt sheetId="13" xfDxf="1" sqref="A2:XFD2" start="0" length="0"/>
    <rcc rId="0" sId="13" dxf="1">
      <nc r="B2" t="inlineStr">
        <is>
          <t>Fertilizer - 2:3:2 (37)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6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2024'!D142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35" sId="13" ref="A2:XFD2" action="deleteRow">
    <undo index="65535" exp="area" dr="G2:G17" r="G18" sId="13"/>
    <undo index="65535" exp="area" dr="F2:F17" r="F18" sId="13"/>
    <rfmt sheetId="13" xfDxf="1" sqref="A2:XFD2" start="0" length="0"/>
    <rcc rId="0" sId="13" dxf="1">
      <nc r="B2" t="inlineStr">
        <is>
          <t>Lime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50 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Tomatoes!D13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36" sId="13" ref="A2:XFD2" action="deleteRow">
    <undo index="65535" exp="area" dr="G2:G16" r="G17" sId="13"/>
    <undo index="65535" exp="area" dr="F2:F16" r="F17" sId="13"/>
    <rfmt sheetId="13" xfDxf="1" sqref="A2:XFD2" start="0" length="0"/>
    <rcc rId="0" sId="13" dxf="1">
      <nc r="B2" t="inlineStr">
        <is>
          <t>L.A.N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4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2024'!D145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37" sId="13" ref="A2:XFD2" action="deleteRow">
    <undo index="65535" exp="area" dr="G2:G15" r="G16" sId="13"/>
    <undo index="65535" exp="area" dr="F2:F15" r="F16" sId="13"/>
    <rfmt sheetId="13" xfDxf="1" sqref="A2:XFD2" start="0" length="0"/>
    <rcc rId="0" sId="13" dxf="1">
      <nc r="B2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Power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38" sId="13" ref="A2:XFD2" action="deleteRow">
    <undo index="65535" exp="area" dr="G2:G14" r="G15" sId="13"/>
    <undo index="65535" exp="area" dr="F2:F14" r="F15" sId="13"/>
    <rfmt sheetId="13" xfDxf="1" sqref="A2:XFD2" start="0" length="0"/>
    <rcc rId="0" sId="13" dxf="1">
      <nc r="B2" t="inlineStr">
        <is>
          <t>Irrigation maintenance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3" sqref="C2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3" s="1" dxf="1" numFmtId="34">
      <nc r="D2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2024'!D7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39" sId="13" ref="A2:XFD2" action="deleteRow">
    <undo index="65535" exp="area" dr="G2:G13" r="G14" sId="13"/>
    <undo index="65535" exp="area" dr="F2:F13" r="F14" sId="13"/>
    <rfmt sheetId="13" xfDxf="1" sqref="A2:XFD2" start="0" length="0"/>
    <rcc rId="0" sId="13" dxf="1">
      <nc r="B2" t="inlineStr">
        <is>
          <t>Chemicals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3" sqref="C2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D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E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F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G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540" sId="13" ref="A2:XFD2" action="deleteRow">
    <undo index="65535" exp="area" dr="G2:G12" r="G13" sId="13"/>
    <undo index="65535" exp="area" dr="F2:F12" r="F13" sId="13"/>
    <rfmt sheetId="13" xfDxf="1" sqref="A2:XFD2" start="0" length="0"/>
    <rcc rId="0" sId="13" dxf="1">
      <nc r="B2" t="inlineStr">
        <is>
          <t>Bravo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500ml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2024'!D178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41" sId="13" ref="A2:XFD2" action="deleteRow">
    <undo index="65535" exp="area" dr="G2:G11" r="G12" sId="13"/>
    <undo index="65535" exp="area" dr="F2:F11" r="F12" sId="13"/>
    <rfmt sheetId="13" xfDxf="1" sqref="A2:XFD2" start="0" length="0"/>
    <rcc rId="0" sId="13" dxf="1">
      <nc r="B2">
        <f>'Item List 2024'!B215</f>
      </nc>
      <ndxf>
        <font>
          <sz val="12"/>
          <color theme="1"/>
          <name val="Times New Roman"/>
          <family val="1"/>
          <scheme val="none"/>
        </font>
        <alignment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dxf="1">
      <nc r="C2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 numFmtId="34">
      <nc r="D2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>
      <nc r="E2">
        <f>'Item List 2024'!D215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>
      <nc r="G2">
        <f>F2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542" sId="13" ref="A2:XFD2" action="deleteRow">
    <undo index="65535" exp="area" dr="G2:G10" r="G11" sId="13"/>
    <undo index="65535" exp="area" dr="F2:F10" r="F11" sId="13"/>
    <rfmt sheetId="13" xfDxf="1" sqref="A2:XFD2" start="0" length="0"/>
    <rcc rId="0" sId="13" dxf="1">
      <nc r="B2" t="inlineStr">
        <is>
          <t>V12 multi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dxf="1">
      <nc r="C2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 numFmtId="34">
      <nc r="D2">
        <v>3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>
      <nc r="E2">
        <f>'Item List 2024'!D152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543" sId="13" ref="A2:XFD2" action="deleteRow">
    <undo index="65535" exp="area" dr="G2:G9" r="G10" sId="13"/>
    <undo index="65535" exp="area" dr="F2:F9" r="F10" sId="13"/>
    <rfmt sheetId="13" xfDxf="1" sqref="A2:XFD2" start="0" length="0"/>
    <rcc rId="0" sId="13" dxf="1">
      <nc r="B2" t="inlineStr">
        <is>
          <t>Labour, Packaging Material and Transport</t>
        </is>
      </nc>
      <n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3" sqref="C2" start="0" length="0">
      <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13" sqref="D2" start="0" length="0">
      <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3" s="1" sqref="E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F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G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544" sId="13" ref="A2:XFD2" action="deleteRow">
    <undo index="65535" exp="area" dr="G2:G8" r="G9" sId="13"/>
    <undo index="65535" exp="area" dr="F2:F8" r="F9" sId="13"/>
    <rfmt sheetId="13" xfDxf="1" sqref="A2:XFD2" start="0" length="0"/>
    <rcc rId="0" sId="13" dxf="1">
      <nc r="B2" t="inlineStr">
        <is>
          <t>Planting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10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45" sId="13" ref="A2:XFD2" action="deleteRow">
    <undo index="65535" exp="area" dr="G2:G7" r="G8" sId="13"/>
    <undo index="65535" exp="area" dr="F2:F7" r="F8" sId="13"/>
    <rfmt sheetId="13" xfDxf="1" sqref="A2:XFD2" start="0" length="0"/>
    <rcc rId="0" sId="13" dxf="1">
      <nc r="B2" t="inlineStr">
        <is>
          <t>Weeding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46" sId="13" ref="A2:XFD2" action="deleteRow">
    <undo index="65535" exp="area" dr="G2:G6" r="G7" sId="13"/>
    <undo index="65535" exp="area" dr="F2:F6" r="F7" sId="13"/>
    <rfmt sheetId="13" xfDxf="1" sqref="A2:XFD2" start="0" length="0"/>
    <rcc rId="0" sId="13" dxf="1">
      <nc r="B2" t="inlineStr">
        <is>
          <t>Side Dressing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47" sId="13" ref="A2:XFD2" action="deleteRow">
    <undo index="65535" exp="area" dr="G2:G5" r="G6" sId="13"/>
    <undo index="65535" exp="area" dr="F2:F5" r="F6" sId="13"/>
    <rfmt sheetId="13" xfDxf="1" sqref="A2:XFD2" start="0" length="0"/>
    <rcc rId="0" sId="13" dxf="1">
      <nc r="B2" t="inlineStr">
        <is>
          <t>Pest and Disease Control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48" sId="13" ref="A2:XFD2" action="deleteRow">
    <undo index="65535" exp="area" dr="G2:G4" r="G5" sId="13"/>
    <undo index="65535" exp="area" dr="F2:F4" r="F5" sId="13"/>
    <rfmt sheetId="13" xfDxf="1" sqref="A2:XFD2" start="0" length="0"/>
    <rcc rId="0" sId="13" dxf="1">
      <nc r="B2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49" sId="13" ref="A2:XFD2" action="deleteRow">
    <undo index="65535" exp="area" dr="G2:G3" r="G4" sId="13"/>
    <undo index="65535" exp="area" dr="F2:F3" r="F4" sId="13"/>
    <rfmt sheetId="13" xfDxf="1" sqref="A2:XFD2" start="0" length="0"/>
    <rcc rId="0" sId="13" dxf="1">
      <nc r="B2" t="inlineStr">
        <is>
          <t>Packaging (Plastics)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100 per packet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480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E2">
        <v>60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50" sId="13" ref="A2:XFD2" action="deleteRow">
    <undo index="65535" exp="area" dr="G2" r="G3" sId="13"/>
    <undo index="65535" exp="area" dr="F2" r="F3" sId="13"/>
    <rfmt sheetId="13" xfDxf="1" sqref="A2:XFD2" start="0" length="0"/>
    <rcc rId="0" sId="13" dxf="1">
      <nc r="B2" t="inlineStr">
        <is>
          <t>Transport (market)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tons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2">
        <v>30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2">
        <f>'Item List 2024'!D9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2">
        <f>D2*E2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F2/2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51" sId="13" ref="A2:XFD2" action="deleteRow">
    <undo index="0" exp="ref" v="1" dr="G2" r="G6" sId="13"/>
    <undo index="0" exp="ref" v="1" dr="F2" r="F6" sId="13"/>
    <undo index="0" exp="ref" v="1" dr="G2" r="G5" sId="13"/>
    <undo index="0" exp="ref" v="1" dr="F2" r="F5" sId="13"/>
    <undo index="65535" exp="ref" v="1" dr="G2" r="G3" sId="13"/>
    <undo index="65535" exp="ref" v="1" dr="F2" r="F3" sId="13"/>
    <rfmt sheetId="13" xfDxf="1" sqref="A2:XFD2" start="0" length="0"/>
    <rcc rId="0" sId="13" dxf="1">
      <nc r="B2" t="inlineStr">
        <is>
          <t>Total Variable Costs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3" sqref="C2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D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E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3" s="1" dxf="1">
      <nc r="F2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52" sId="13" ref="A2:XFD2" action="deleteRow">
    <undo index="0" exp="ref" v="1" dr="F2" r="F3" sId="13"/>
    <rfmt sheetId="13" xfDxf="1" sqref="A2:XFD2" start="0" length="0"/>
    <rcc rId="0" sId="13" dxf="1">
      <nc r="B2" t="inlineStr">
        <is>
          <t>Gross Profit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3" sqref="C2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D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E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3" s="1" dxf="1">
      <nc r="F2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53" sId="13" ref="A2:XFD2" action="deleteRow">
    <rfmt sheetId="13" xfDxf="1" sqref="A2:XFD2" start="0" length="0"/>
    <rcc rId="0" sId="13" dxf="1">
      <nc r="B2" t="inlineStr">
        <is>
          <t>Gross Margin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3" sqref="C2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D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E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3" s="1" dxf="1">
      <nc r="F2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13">
      <nc r="G2">
        <v>0.44548611111111114</v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54" sId="13" ref="A2:XFD2" action="deleteRow">
    <rfmt sheetId="13" xfDxf="1" sqref="A2:XFD2" start="0" length="0"/>
    <rcc rId="0" sId="13" dxf="1">
      <nc r="B2" t="inlineStr">
        <is>
          <t>BEP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E/head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3" s="1" sqref="D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E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3" s="1" dxf="1">
      <nc r="F2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555" sId="13" ref="A2:XFD2" action="deleteRow">
    <rfmt sheetId="13" xfDxf="1" sqref="A2:XFD2" start="0" length="0"/>
    <rcc rId="0" sId="13" dxf="1">
      <nc r="B2" t="inlineStr">
        <is>
          <t>BEY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2" t="inlineStr">
        <is>
          <t>heads/ha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3" s="1" sqref="D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3" s="1" sqref="E2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3" s="1" dxf="1">
      <nc r="F2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2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3" sqref="H2" start="0" length="0">
      <dxf>
        <numFmt numFmtId="2" formatCode="0.00"/>
      </dxf>
    </rfmt>
  </rrc>
  <rrc rId="2556" sId="13" ref="A2:XFD2" action="deleteRow">
    <rfmt sheetId="13" xfDxf="1" sqref="A2:XFD2" start="0" length="0"/>
    <rfmt sheetId="13" s="1" sqref="D2" start="0" length="0">
      <dxf>
        <numFmt numFmtId="35" formatCode="_(* #,##0.00_);_(* \(#,##0.00\);_(* &quot;-&quot;??_);_(@_)"/>
      </dxf>
    </rfmt>
    <rfmt sheetId="13" s="1" sqref="E2" start="0" length="0">
      <dxf>
        <numFmt numFmtId="35" formatCode="_(* #,##0.00_);_(* \(#,##0.00\);_(* &quot;-&quot;??_);_(@_)"/>
      </dxf>
    </rfmt>
    <rfmt sheetId="13" s="1" sqref="F2" start="0" length="0">
      <dxf>
        <numFmt numFmtId="35" formatCode="_(* #,##0.00_);_(* \(#,##0.00\);_(* &quot;-&quot;??_);_(@_)"/>
      </dxf>
    </rfmt>
    <rfmt sheetId="13" s="1" sqref="G2" start="0" length="0">
      <dxf>
        <numFmt numFmtId="35" formatCode="_(* #,##0.00_);_(* \(#,##0.00\);_(* &quot;-&quot;??_);_(@_)"/>
      </dxf>
    </rfmt>
  </rrc>
  <rcmt sheetId="13" cell="B1" guid="{00000000-0000-0000-0000-000000000000}" action="delete" author="Zwe_ Vil_"/>
  <rfmt sheetId="13" sqref="B2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557" sId="13" odxf="1" dxf="1">
    <nc r="C2" t="inlineStr">
      <is>
        <t>Units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558" sId="13" odxf="1" dxf="1">
    <nc r="D2" t="inlineStr">
      <is>
        <t>Units/ha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559" sId="13" odxf="1" dxf="1">
    <nc r="E2" t="inlineStr">
      <is>
        <t>Amount/Unit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560" sId="13" odxf="1" dxf="1">
    <nc r="F2" t="inlineStr">
      <is>
        <t>Amount/ha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561" sId="13" odxf="1" dxf="1">
    <nc r="G2" t="inlineStr">
      <is>
        <t>Amount/0.5ha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562" sId="13" odxf="1" dxf="1">
    <nc r="B3" t="inlineStr">
      <is>
        <t>Income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563" sId="13" odxf="1" dxf="1">
    <nc r="C3" t="inlineStr">
      <is>
        <t>heads/ha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64" sId="13" odxf="1" dxf="1" numFmtId="34">
    <nc r="D3">
      <v>51000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65" sId="13" odxf="1" dxf="1" numFmtId="34">
    <nc r="E3">
      <v>3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66" sId="13" odxf="1" dxf="1">
    <nc r="F3">
      <f>D3*E3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67" sId="13" odxf="1" dxf="1">
    <nc r="G3">
      <f>F3/2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68" sId="13" odxf="1" dxf="1">
    <nc r="J3">
      <f>D3/2</f>
    </nc>
    <odxf>
      <numFmt numFmtId="0" formatCode="General"/>
    </odxf>
    <ndxf>
      <numFmt numFmtId="164" formatCode="_-* #,##0.00_-;\-* #,##0.00_-;_-* &quot;-&quot;??_-;_-@_-"/>
    </ndxf>
  </rcc>
  <rcc rId="2569" sId="13" odxf="1" dxf="1">
    <nc r="B4" t="inlineStr">
      <is>
        <t>Variable Cost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3" sqref="C4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D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E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F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G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570" sId="13" odxf="1" dxf="1">
    <nc r="B5" t="inlineStr">
      <is>
        <t>Items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571" sId="13" odxf="1" dxf="1">
    <nc r="C5" t="inlineStr">
      <is>
        <t>Units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72" sId="13" odxf="1" dxf="1">
    <nc r="D5" t="inlineStr">
      <is>
        <t>Quantity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73" sId="13" odxf="1" dxf="1">
    <nc r="E5" t="inlineStr">
      <is>
        <t>Cost/Unit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74" sId="13" odxf="1" dxf="1">
    <nc r="F5" t="inlineStr">
      <is>
        <t>Total Cost/Ha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75" sId="13" odxf="1" dxf="1">
    <nc r="G5" t="inlineStr">
      <is>
        <t>Total Cost/0.5 Ha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76" sId="13" odxf="1" dxf="1">
    <nc r="B6" t="inlineStr">
      <is>
        <t>Seedlings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577" sId="13" odxf="1" dxf="1">
    <nc r="C6" t="inlineStr">
      <is>
        <t>1 000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78" sId="13" odxf="1" dxf="1" numFmtId="34">
    <nc r="D6">
      <v>60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79" sId="13" odxf="1" dxf="1">
    <nc r="E6">
      <f>'C:\Users\sebentile\Desktop\Gross Margins 2024\[2025_Convetional Vegetables.xlsx]Item List 2024'!D305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80" sId="13" odxf="1" dxf="1">
    <nc r="F6">
      <f>D6*E6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81" sId="13" odxf="1" dxf="1">
    <nc r="G6">
      <f>F6/2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82" sId="13" odxf="1" dxf="1">
    <nc r="B7" t="inlineStr">
      <is>
        <t>Gap filling Seedlings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583" sId="13" odxf="1" dxf="1">
    <nc r="C7">
      <v>1000</v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84" sId="13" odxf="1" dxf="1" numFmtId="34">
    <nc r="D7">
      <v>1</v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85" sId="13" odxf="1" dxf="1">
    <nc r="E7">
      <f>'C:\Users\sebentile\Desktop\Gross Margins 2024\[2025_Convetional Vegetables.xlsx]Item List 2024'!D305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86" sId="13" odxf="1" dxf="1">
    <nc r="F7">
      <f>D7*E7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87" sId="13" odxf="1" dxf="1">
    <nc r="G7">
      <f>F7/2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88" sId="13" odxf="1" dxf="1">
    <nc r="B8" t="inlineStr">
      <is>
        <t>Ploughing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589" sId="13" odxf="1" dxf="1">
    <nc r="C8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90" sId="13" odxf="1" dxf="1" numFmtId="34">
    <nc r="D8">
      <v>2.5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91" sId="13" odxf="1" dxf="1">
    <nc r="E8">
      <f>'C:\Users\sebentile\Desktop\Gross Margins 2024\[2025_Convetional Vegetables.xlsx]Item List 2024'!D2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92" sId="13" odxf="1" dxf="1">
    <nc r="F8">
      <f>D8*E8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93" sId="13" odxf="1" dxf="1">
    <nc r="G8">
      <f>F8/2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94" sId="13" odxf="1" dxf="1">
    <nc r="B9" t="inlineStr">
      <is>
        <t xml:space="preserve">Discing 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595" sId="13" odxf="1" dxf="1">
    <nc r="C9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96" sId="13" odxf="1" dxf="1" numFmtId="34">
    <nc r="D9">
      <v>1.5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97" sId="13" odxf="1" dxf="1">
    <nc r="E9">
      <f>'C:\Users\sebentile\Desktop\Gross Margins 2024\[2025_Convetional Vegetables.xlsx]Item List 2024'!D3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98" sId="13" odxf="1" dxf="1">
    <nc r="F9">
      <f>D9*E9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599" sId="13" odxf="1" dxf="1">
    <nc r="G9">
      <f>F9/2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00" sId="13" odxf="1" dxf="1">
    <nc r="B10" t="inlineStr">
      <is>
        <t>Ridging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01" sId="13" odxf="1" dxf="1">
    <nc r="C10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02" sId="13" odxf="1" dxf="1" numFmtId="34">
    <nc r="D10">
      <v>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03" sId="13" odxf="1" dxf="1">
    <nc r="E10">
      <f>'C:\Users\sebentile\Desktop\Gross Margins 2024\[2025_Convetional Vegetables.xlsx]Item List 2024'!D4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04" sId="13" odxf="1" dxf="1">
    <nc r="F10">
      <f>D10*E10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05" sId="13" odxf="1" dxf="1">
    <nc r="G10">
      <f>F10/2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06" sId="13" odxf="1" dxf="1">
    <nc r="B11" t="inlineStr">
      <is>
        <t>Fertilizer - 2:3:2 (37)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07" sId="13" odxf="1" dxf="1">
    <nc r="C11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08" sId="13" odxf="1" dxf="1" numFmtId="34">
    <nc r="D11">
      <v>6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09" sId="13" odxf="1" dxf="1">
    <nc r="E11">
      <f>'C:\Users\sebentile\Desktop\Gross Margins 2024\[2025_Convetional Vegetables.xlsx]Item List 2024'!D144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10" sId="13" odxf="1" dxf="1">
    <nc r="F11">
      <f>D11*E11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11" sId="13" odxf="1" dxf="1">
    <nc r="G11">
      <f>F11/2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12" sId="13" odxf="1" dxf="1">
    <nc r="B12" t="inlineStr">
      <is>
        <t>Lime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13" sId="13" odxf="1" dxf="1">
    <nc r="C12" t="inlineStr">
      <is>
        <t>50 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14" sId="13" odxf="1" dxf="1" numFmtId="34">
    <nc r="D12">
      <v>20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15" sId="13" odxf="1" dxf="1">
    <nc r="E12">
      <f>'C:\Users\sebentile\Desktop\Gross Margins 2024\[2025_Convetional Vegetables.xlsx]Item List 2024'!D152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16" sId="13" odxf="1" dxf="1">
    <nc r="F12">
      <f>D12*E12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17" sId="13" odxf="1" dxf="1">
    <nc r="G12">
      <f>F12/2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18" sId="13" odxf="1" dxf="1">
    <nc r="B13" t="inlineStr">
      <is>
        <t>L.A.N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19" sId="13" odxf="1" dxf="1">
    <nc r="C13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20" sId="13" odxf="1" dxf="1" numFmtId="34">
    <nc r="D13">
      <v>4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21" sId="13" odxf="1" dxf="1">
    <nc r="E13">
      <f>'C:\Users\sebentile\Desktop\Gross Margins 2024\[2025_Convetional Vegetables.xlsx]Item List 2024'!D147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22" sId="13" odxf="1" dxf="1">
    <nc r="F13">
      <f>D13*E13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23" sId="13" odxf="1" dxf="1">
    <nc r="G13">
      <f>F13/2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24" sId="13" odxf="1" dxf="1">
    <nc r="B14" t="inlineStr">
      <is>
        <t>Irrigation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25" sId="13" odxf="1" dxf="1">
    <nc r="C14" t="inlineStr">
      <is>
        <t>Power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26" sId="13" odxf="1" dxf="1" numFmtId="34">
    <nc r="D14">
      <v>1000</v>
    </nc>
    <odxf>
      <alignment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ndxf>
  </rcc>
  <rcc rId="2627" sId="13" odxf="1" dxf="1" numFmtId="34">
    <nc r="E14">
      <v>2.8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28" sId="13" odxf="1" dxf="1">
    <nc r="F14">
      <f>D14*E14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29" sId="13" odxf="1" dxf="1">
    <nc r="G14">
      <f>F14/2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30" sId="13" odxf="1" dxf="1">
    <nc r="B15" t="inlineStr">
      <is>
        <t>Irrigation maintenance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3" sqref="C15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631" sId="13" odxf="1" dxf="1" numFmtId="34">
    <nc r="D15">
      <v>1</v>
    </nc>
    <odxf>
      <alignment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ndxf>
  </rcc>
  <rcc rId="2632" sId="13" odxf="1" dxf="1">
    <nc r="E15">
      <f>'C:\Users\sebentile\Desktop\Gross Margins 2024\[2025_Convetional Vegetables.xlsx]Item List 2024'!D7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33" sId="13" odxf="1" dxf="1">
    <nc r="F15">
      <f>D15*E15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34" sId="13" odxf="1" dxf="1">
    <nc r="G15">
      <f>F15/2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35" sId="13" odxf="1" dxf="1">
    <nc r="B16" t="inlineStr">
      <is>
        <t>Chemicals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3" sqref="C16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D16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E16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F16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3" sqref="G16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2636" sId="13" odxf="1" dxf="1">
    <nc r="B17" t="inlineStr">
      <is>
        <t>Bravo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37" sId="13" odxf="1" dxf="1">
    <nc r="C17" t="inlineStr">
      <is>
        <t>500ml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638" sId="13" odxf="1" dxf="1" numFmtId="34">
    <nc r="D17">
      <v>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39" sId="13" odxf="1" dxf="1">
    <nc r="E17">
      <f>'C:\Users\sebentile\Desktop\Gross Margins 2024\[2025_Convetional Vegetables.xlsx]Item List 2024'!D180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40" sId="13" odxf="1" dxf="1">
    <nc r="F17">
      <f>D17*E17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41" sId="13" odxf="1" dxf="1">
    <nc r="G17">
      <f>D17*E17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42" sId="13" odxf="1" dxf="1">
    <nc r="B18">
      <f>'C:\Users\sebentile\Desktop\Gross Margins 2024\[2025_Convetional Vegetables.xlsx]Item List 2024'!B216</f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43" sId="13" odxf="1" dxf="1">
    <nc r="C18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44" sId="13" odxf="1" dxf="1" numFmtId="34">
    <nc r="D18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45" sId="13" odxf="1" dxf="1">
    <nc r="E18">
      <f>'C:\Users\sebentile\Desktop\Gross Margins 2024\[2025_Convetional Vegetables.xlsx]Item List 2024'!D216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46" sId="13" odxf="1" dxf="1">
    <nc r="F18">
      <f>D18*E18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47" sId="13" odxf="1" dxf="1">
    <nc r="G18">
      <f>F18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48" sId="13" odxf="1" dxf="1">
    <nc r="B19" t="inlineStr">
      <is>
        <t>V12 multi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49" sId="13" odxf="1" dxf="1">
    <nc r="C19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50" sId="13" odxf="1" dxf="1" numFmtId="34">
    <nc r="D19">
      <v>3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51" sId="13" odxf="1" dxf="1">
    <nc r="E19">
      <f>'C:\Users\sebentile\Desktop\Gross Margins 2024\[2025_Convetional Vegetables.xlsx]Item List 2024'!D154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52" sId="13" odxf="1" dxf="1">
    <nc r="F19">
      <f>D19*E19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53" sId="13" odxf="1" dxf="1">
    <nc r="G19">
      <f>F19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54" sId="13" odxf="1" dxf="1">
    <nc r="B20" t="inlineStr">
      <is>
        <t>Labour, Packaging Material and Transport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left" vertical="top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fmt sheetId="13" sqref="E20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F20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3" sqref="G20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2655" sId="13" odxf="1" dxf="1">
    <nc r="B21" t="inlineStr">
      <is>
        <t>Planting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56" sId="13" odxf="1" dxf="1">
    <nc r="C21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57" sId="13" odxf="1" dxf="1" numFmtId="34">
    <nc r="D21">
      <v>10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58" sId="13" odxf="1" dxf="1">
    <nc r="E21">
      <f>'C:\Users\sebentile\Desktop\Gross Margins 2024\[2025_Convetional Vegetables.xlsx]Item List 2024'!D10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59" sId="13" odxf="1" dxf="1">
    <nc r="F21">
      <f>D21*E21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60" sId="13" odxf="1" dxf="1">
    <nc r="G21">
      <f>F21/2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61" sId="13" odxf="1" dxf="1">
    <nc r="B22" t="inlineStr">
      <is>
        <t>Weeding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62" sId="13" odxf="1" dxf="1">
    <nc r="C22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63" sId="13" odxf="1" dxf="1" numFmtId="34">
    <nc r="D22">
      <v>20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64" sId="13" odxf="1" dxf="1">
    <nc r="E22">
      <f>'C:\Users\sebentile\Desktop\Gross Margins 2024\[2025_Convetional Vegetables.xlsx]Item List 2024'!D10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65" sId="13" odxf="1" dxf="1">
    <nc r="F22">
      <f>D22*E22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66" sId="13" odxf="1" dxf="1">
    <nc r="G22">
      <f>F22/2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67" sId="13" odxf="1" dxf="1">
    <nc r="B23" t="inlineStr">
      <is>
        <t>Side Dressing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68" sId="13" odxf="1" dxf="1">
    <nc r="C23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69" sId="13" odxf="1" dxf="1" numFmtId="34">
    <nc r="D23">
      <v>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70" sId="13" odxf="1" dxf="1">
    <nc r="E23">
      <f>'C:\Users\sebentile\Desktop\Gross Margins 2024\[2025_Convetional Vegetables.xlsx]Item List 2024'!D10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71" sId="13" odxf="1" dxf="1">
    <nc r="F23">
      <f>D23*E23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72" sId="13" odxf="1" dxf="1">
    <nc r="G23">
      <f>F23/2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73" sId="13" odxf="1" dxf="1">
    <nc r="B24" t="inlineStr">
      <is>
        <t>Pest and Disease Control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74" sId="13" odxf="1" dxf="1">
    <nc r="C24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75" sId="13" odxf="1" dxf="1" numFmtId="34">
    <nc r="D24">
      <v>2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76" sId="13" odxf="1" dxf="1">
    <nc r="E24">
      <f>'C:\Users\sebentile\Desktop\Gross Margins 2024\[2025_Convetional Vegetables.xlsx]Item List 2024'!D10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77" sId="13" odxf="1" dxf="1">
    <nc r="F24">
      <f>D24*E24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78" sId="13" odxf="1" dxf="1">
    <nc r="G24">
      <f>F24/2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79" sId="13" odxf="1" dxf="1">
    <nc r="B25" t="inlineStr">
      <is>
        <t>Irrigation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80" sId="13" odxf="1" dxf="1">
    <nc r="C25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81" sId="13" odxf="1" dxf="1" numFmtId="34">
    <nc r="D25">
      <v>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82" sId="13" odxf="1" dxf="1">
    <nc r="E25">
      <f>'C:\Users\sebentile\Desktop\Gross Margins 2024\[2025_Convetional Vegetables.xlsx]Item List 2024'!D10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83" sId="13" odxf="1" dxf="1">
    <nc r="F25">
      <f>D25*E25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84" sId="13" odxf="1" dxf="1">
    <nc r="G25">
      <f>F25/2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85" sId="13" odxf="1" dxf="1">
    <nc r="B26" t="inlineStr">
      <is>
        <t>Packaging (Plastics)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86" sId="13" odxf="1" dxf="1">
    <nc r="C26" t="inlineStr">
      <is>
        <t>100 per packet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87" sId="13" odxf="1" dxf="1" numFmtId="34">
    <nc r="D26">
      <v>510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88" sId="13" odxf="1" dxf="1">
    <nc r="E26">
      <f>'C:\Users\sebentile\Desktop\Gross Margins 2024\[2025_Convetional Vegetables.xlsx]Item List 2024'!D289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89" sId="13" odxf="1" dxf="1">
    <nc r="F26">
      <f>D26*E26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90" sId="13" odxf="1" dxf="1">
    <nc r="G26">
      <f>F26/2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91" sId="13" odxf="1" dxf="1">
    <nc r="B27" t="inlineStr">
      <is>
        <t>Transport (market)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92" sId="13" odxf="1" dxf="1">
    <nc r="C27" t="inlineStr">
      <is>
        <t>tons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93" sId="13" odxf="1" dxf="1" numFmtId="34">
    <nc r="D27">
      <v>30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94" sId="13" odxf="1" dxf="1">
    <nc r="E27">
      <f>'C:\Users\sebentile\Desktop\Gross Margins 2024\[2025_Convetional Vegetables.xlsx]Item List 2024'!D9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95" sId="13" odxf="1" dxf="1">
    <nc r="F27">
      <f>D27*E27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96" sId="13" odxf="1" dxf="1">
    <nc r="G27">
      <f>F27/2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697" sId="13" odxf="1" dxf="1">
    <nc r="B28" t="inlineStr">
      <is>
        <t>Total Variable Costs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3" sqref="C28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D28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E28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698" sId="13" odxf="1" dxf="1">
    <nc r="F28">
      <f>SUM(F6:F27)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699" sId="13" odxf="1" dxf="1">
    <nc r="G28">
      <f>SUM(G6:G27)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700" sId="13" odxf="1" dxf="1">
    <nc r="B29" t="inlineStr">
      <is>
        <t>Gross Profit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3" sqref="C29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D29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E29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701" sId="13" odxf="1" dxf="1">
    <nc r="F29">
      <f>F3-F28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702" sId="13" odxf="1" dxf="1">
    <nc r="G29">
      <f>G3-G28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703" sId="13" odxf="1" dxf="1">
    <nc r="B30" t="inlineStr">
      <is>
        <t>Gross Margin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3" sqref="C30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D30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E30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704" sId="13" odxf="1" s="1" dxf="1">
    <nc r="F30">
      <f>F29/F3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705" sId="13" odxf="1" s="1" dxf="1" numFmtId="13">
    <nc r="G30">
      <v>0.44548611111111114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706" sId="13" odxf="1" dxf="1">
    <nc r="B31" t="inlineStr">
      <is>
        <t>BEP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07" sId="13" odxf="1" dxf="1">
    <nc r="C31" t="inlineStr">
      <is>
        <t>E/head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fmt sheetId="13" sqref="D31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E31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708" sId="13" odxf="1" s="1" dxf="1">
    <nc r="F31">
      <f>F28/D3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709" sId="13" odxf="1" s="1" dxf="1">
    <nc r="G31">
      <f>G28/J3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710" sId="13" odxf="1" dxf="1">
    <nc r="B32" t="inlineStr">
      <is>
        <t>BEY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11" sId="13" odxf="1" dxf="1">
    <nc r="C32" t="inlineStr">
      <is>
        <t>heads/ha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fmt sheetId="13" sqref="D32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3" sqref="E32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712" sId="13" odxf="1" dxf="1">
    <nc r="F32">
      <f>F28/E3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713" sId="13" odxf="1" dxf="1">
    <nc r="G32">
      <f>G28/E3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fmt sheetId="13" sqref="H32" start="0" length="0">
    <dxf>
      <numFmt numFmtId="2" formatCode="0.00"/>
    </dxf>
  </rfmt>
  <rrc rId="2714" sId="14" ref="A1:XFD1" action="deleteRow">
    <rfmt sheetId="14" xfDxf="1" sqref="A1:XFD1" start="0" length="0"/>
    <rcc rId="0" sId="14" s="1" dxf="1">
      <nc r="B1" t="inlineStr">
        <is>
          <t>Spinach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ndxf>
    </rcc>
    <rfmt sheetId="14" s="1" sqref="C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dxf>
    </rfmt>
    <rfmt sheetId="14" s="1" sqref="D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dxf>
    </rfmt>
    <rfmt sheetId="14" s="1" sqref="E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dxf>
    </rfmt>
    <rfmt sheetId="14" s="1" sqref="F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dxf>
    </rfmt>
    <rfmt sheetId="14" s="1" sqref="G1" start="0" length="0">
      <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bottom style="medium">
            <color indexed="64"/>
          </bottom>
        </border>
      </dxf>
    </rfmt>
  </rrc>
  <rrc rId="2715" sId="14" ref="A1:XFD1" action="deleteRow">
    <rfmt sheetId="14" xfDxf="1" sqref="A1:XFD1" start="0" length="0"/>
    <rfmt sheetId="14" sqref="B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4" dxf="1">
      <nc r="C1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D1" t="inlineStr">
        <is>
          <t>Units/ha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E1" t="inlineStr">
        <is>
          <t>Amount/Unit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F1" t="inlineStr">
        <is>
          <t>Amount/ha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G1" t="inlineStr">
        <is>
          <t>Amount/0.5ha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716" sId="14" ref="A1:XFD1" action="deleteRow">
    <undo index="65535" exp="ref" v="1" dr="E1" r="G34" sId="14"/>
    <undo index="65535" exp="ref" v="1" dr="E1" r="F34" sId="14"/>
    <undo index="65535" exp="ref" v="1" dr="J1" r="G33" sId="14"/>
    <undo index="65535" exp="ref" v="1" dr="D1" r="F33" sId="14"/>
    <undo index="65535" exp="ref" v="1" dr="F1" r="F32" sId="14"/>
    <undo index="0" exp="ref" v="1" dr="G1" r="G31" sId="14"/>
    <undo index="0" exp="ref" v="1" dr="F1" r="F31" sId="14"/>
    <rfmt sheetId="14" xfDxf="1" sqref="A1:XFD1" start="0" length="0"/>
    <rcc rId="0" sId="14" dxf="1">
      <nc r="B1" t="inlineStr">
        <is>
          <t>Income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Bunches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35000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E1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dxf="1">
      <nc r="J1">
        <f>D1/2</f>
      </nc>
      <ndxf>
        <numFmt numFmtId="164" formatCode="_-* #,##0.00_-;\-* #,##0.00_-;_-* &quot;-&quot;??_-;_-@_-"/>
      </ndxf>
    </rcc>
  </rrc>
  <rrc rId="2717" sId="14" ref="A1:XFD1" action="deleteRow">
    <rfmt sheetId="14" xfDxf="1" sqref="A1:XFD1" start="0" length="0"/>
    <rcc rId="0" sId="14" dxf="1">
      <nc r="B1" t="inlineStr">
        <is>
          <t>Variable Cost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718" sId="14" ref="A1:XFD1" action="deleteRow">
    <rfmt sheetId="14" xfDxf="1" sqref="A1:XFD1" start="0" length="0"/>
    <rcc rId="0" sId="14" dxf="1">
      <nc r="B1" t="inlineStr">
        <is>
          <t>Items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D1" t="inlineStr">
        <is>
          <t>Quantity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 t="inlineStr">
        <is>
          <t>Cost/Unit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 t="inlineStr">
        <is>
          <t>Total Cost/Ha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 t="inlineStr">
        <is>
          <t>Total Cost/0.5 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19" sId="14" ref="A1:XFD1" action="deleteRow">
    <undo index="65535" exp="area" dr="G1:G26" r="G27" sId="14"/>
    <undo index="65535" exp="area" dr="F1:F26" r="F27" sId="14"/>
    <rfmt sheetId="14" xfDxf="1" sqref="A1:XFD1" start="0" length="0"/>
    <rcc rId="0" sId="14" dxf="1">
      <nc r="B1" t="inlineStr">
        <is>
          <t>Seedlings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1 000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60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2024'!D309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20" sId="14" ref="A1:XFD1" action="deleteRow">
    <undo index="65535" exp="area" dr="G1:G25" r="G26" sId="14"/>
    <undo index="65535" exp="area" dr="F1:F25" r="F26" sId="14"/>
    <rfmt sheetId="14" xfDxf="1" sqref="A1:XFD1" start="0" length="0"/>
    <rcc rId="0" sId="14" dxf="1">
      <nc r="B1" t="inlineStr">
        <is>
          <t>Ploughing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21" sId="14" ref="A1:XFD1" action="deleteRow">
    <undo index="65535" exp="area" dr="G1:G24" r="G25" sId="14"/>
    <undo index="65535" exp="area" dr="F1:F24" r="F25" sId="14"/>
    <rfmt sheetId="14" xfDxf="1" sqref="A1:XFD1" start="0" length="0"/>
    <rcc rId="0" sId="14" dxf="1">
      <nc r="B1" t="inlineStr">
        <is>
          <t xml:space="preserve">Discing 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1.5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22" sId="14" ref="A1:XFD1" action="deleteRow">
    <undo index="65535" exp="area" dr="G1:G23" r="G24" sId="14"/>
    <undo index="65535" exp="area" dr="F1:F23" r="F24" sId="14"/>
    <rfmt sheetId="14" xfDxf="1" sqref="A1:XFD1" start="0" length="0"/>
    <rcc rId="0" sId="14" dxf="1">
      <nc r="B1" t="inlineStr">
        <is>
          <t>Ridging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23" sId="14" ref="A1:XFD1" action="deleteRow">
    <undo index="65535" exp="area" dr="G1:G22" r="G23" sId="14"/>
    <undo index="65535" exp="area" dr="F1:F22" r="F23" sId="14"/>
    <rfmt sheetId="14" xfDxf="1" sqref="A1:XFD1" start="0" length="0"/>
    <rcc rId="0" sId="14" dxf="1">
      <nc r="B1" t="inlineStr">
        <is>
          <t>Fertilizer - 2:3:2 (38)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6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2024'!D142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24" sId="14" ref="A1:XFD1" action="deleteRow">
    <undo index="65535" exp="area" dr="G1:G21" r="G22" sId="14"/>
    <undo index="65535" exp="area" dr="F1:F21" r="F22" sId="14"/>
    <rfmt sheetId="14" xfDxf="1" sqref="A1:XFD1" start="0" length="0"/>
    <rcc rId="0" sId="14" dxf="1">
      <nc r="B1" t="inlineStr">
        <is>
          <t>Lime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50 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Tomatoes!D13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25" sId="14" ref="A1:XFD1" action="deleteRow">
    <undo index="65535" exp="area" dr="G1:G20" r="G21" sId="14"/>
    <undo index="65535" exp="area" dr="F1:F20" r="F21" sId="14"/>
    <rfmt sheetId="14" xfDxf="1" sqref="A1:XFD1" start="0" length="0"/>
    <rcc rId="0" sId="14" dxf="1">
      <nc r="B1" t="inlineStr">
        <is>
          <t>L.A.N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4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2024'!D145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26" sId="14" ref="A1:XFD1" action="deleteRow">
    <undo index="65535" exp="area" dr="G1:G19" r="G20" sId="14"/>
    <undo index="65535" exp="area" dr="F1:F19" r="F20" sId="14"/>
    <rfmt sheetId="14" xfDxf="1" sqref="A1:XFD1" start="0" length="0"/>
    <rcc rId="0" sId="14" dxf="1">
      <nc r="B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Power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27" sId="14" ref="A1:XFD1" action="deleteRow">
    <undo index="65535" exp="area" dr="G1:G18" r="G19" sId="14"/>
    <undo index="65535" exp="area" dr="F1:F18" r="F19" sId="14"/>
    <rfmt sheetId="14" xfDxf="1" sqref="A1:XFD1" start="0" length="0"/>
    <rcc rId="0" sId="14" dxf="1">
      <nc r="B1" t="inlineStr">
        <is>
          <t>Irrigation maintenance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2024'!D7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28" sId="14" ref="A1:XFD1" action="deleteRow">
    <undo index="65535" exp="area" dr="G1:G17" r="G18" sId="14"/>
    <undo index="65535" exp="area" dr="F1:F17" r="F18" sId="14"/>
    <rfmt sheetId="14" xfDxf="1" sqref="A1:XFD1" start="0" length="0"/>
    <rcc rId="0" sId="14" dxf="1">
      <nc r="B1" t="inlineStr">
        <is>
          <t>Chemicals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729" sId="14" ref="A1:XFD1" action="deleteRow">
    <undo index="65535" exp="area" dr="G1:G16" r="G17" sId="14"/>
    <undo index="65535" exp="area" dr="F1:F16" r="F17" sId="14"/>
    <rfmt sheetId="14" xfDxf="1" sqref="A1:XFD1" start="0" length="0"/>
    <rcc rId="0" sId="14" dxf="1">
      <nc r="B1" t="inlineStr">
        <is>
          <t>Fungicides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730" sId="14" ref="A1:XFD1" action="deleteRow">
    <undo index="65535" exp="area" dr="G1:G15" r="G16" sId="14"/>
    <undo index="65535" exp="area" dr="F1:F15" r="F16" sId="14"/>
    <rfmt sheetId="14" xfDxf="1" sqref="A1:XFD1" start="0" length="0"/>
    <rcc rId="0" sId="14" dxf="1">
      <nc r="B1" t="inlineStr">
        <is>
          <t>Bravo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500ml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2024'!D178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31" sId="14" ref="A1:XFD1" action="deleteRow">
    <undo index="65535" exp="area" dr="G1:G14" r="G15" sId="14"/>
    <undo index="65535" exp="area" dr="F1:F14" r="F15" sId="14"/>
    <rfmt sheetId="14" xfDxf="1" sqref="A1:XFD1" start="0" length="0"/>
    <rcc rId="0" sId="14" dxf="1">
      <nc r="B1" t="inlineStr">
        <is>
          <t>Ridomil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>
      <nc r="C1" t="inlineStr">
        <is>
          <t>1 kg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>
      <nc r="E1">
        <f>'Item List 2024'!D187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>
      <nc r="G1">
        <f>'Item List 2024'!D186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32" sId="14" ref="A1:XFD1" action="deleteRow">
    <undo index="65535" exp="area" dr="G1:G13" r="G14" sId="14"/>
    <undo index="65535" exp="area" dr="F1:F13" r="F14" sId="14"/>
    <rfmt sheetId="14" xfDxf="1" sqref="A1:XFD1" start="0" length="0"/>
    <rcc rId="0" sId="14" dxf="1">
      <nc r="B1" t="inlineStr">
        <is>
          <t>Pesticides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horizontal="right" vertical="top"/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</rrc>
  <rrc rId="2733" sId="14" ref="A1:XFD1" action="deleteRow">
    <undo index="65535" exp="area" dr="G1:G12" r="G13" sId="14"/>
    <undo index="65535" exp="area" dr="F1:F12" r="F13" sId="14"/>
    <rfmt sheetId="14" xfDxf="1" sqref="A1:XFD1" start="0" length="0"/>
    <rcc rId="0" sId="14" dxf="1">
      <nc r="B1">
        <f>'Item List 2024'!B215</f>
      </nc>
      <ndxf>
        <font>
          <sz val="12"/>
          <color theme="1"/>
          <name val="Times New Roman"/>
          <family val="1"/>
          <scheme val="none"/>
        </font>
        <alignment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dxf="1">
      <nc r="C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E1">
        <f>'Item List 2024'!D215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G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734" sId="14" ref="A1:XFD1" action="deleteRow">
    <undo index="65535" exp="area" dr="G1:G11" r="G12" sId="14"/>
    <undo index="65535" exp="area" dr="F1:F11" r="F12" sId="14"/>
    <rfmt sheetId="14" xfDxf="1" sqref="A1:XFD1" start="0" length="0"/>
    <rcc rId="0" sId="14" dxf="1">
      <nc r="B1">
        <f>'Item List 2024'!B176</f>
      </nc>
      <ndxf>
        <font>
          <sz val="12"/>
          <color theme="1"/>
          <name val="Times New Roman"/>
          <family val="1"/>
          <scheme val="none"/>
        </font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>
      <nc r="C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>
      <nc r="E1">
        <f>'Item List 2024'!D176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>
      <nc r="G1">
        <f>F1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35" sId="14" ref="A1:XFD1" action="deleteRow">
    <undo index="65535" exp="area" dr="G1:G10" r="G11" sId="14"/>
    <undo index="65535" exp="area" dr="F1:F10" r="F11" sId="14"/>
    <rfmt sheetId="14" xfDxf="1" sqref="A1:XFD1" start="0" length="0"/>
    <rcc rId="0" sId="14" dxf="1">
      <nc r="B1" t="inlineStr">
        <is>
          <t>Booster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horizontal="right" vertical="top"/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</rrc>
  <rrc rId="2736" sId="14" ref="A1:XFD1" action="deleteRow">
    <undo index="65535" exp="area" dr="G1:G9" r="G10" sId="14"/>
    <undo index="65535" exp="area" dr="F1:F9" r="F10" sId="14"/>
    <rfmt sheetId="14" xfDxf="1" sqref="A1:XFD1" start="0" length="0"/>
    <rcc rId="0" sId="14" dxf="1">
      <nc r="B1" t="inlineStr">
        <is>
          <t>V12 multi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dxf="1">
      <nc r="C1" t="inlineStr">
        <is>
          <t>5L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E1">
        <f>'Item List 2024'!D153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737" sId="14" ref="A1:XFD1" action="deleteRow">
    <undo index="65535" exp="area" dr="G1:G8" r="G9" sId="14"/>
    <undo index="65535" exp="area" dr="F1:F8" r="F9" sId="14"/>
    <rfmt sheetId="14" xfDxf="1" sqref="A1:XFD1" start="0" length="0"/>
    <rcc rId="0" sId="14" dxf="1">
      <nc r="B1" t="inlineStr">
        <is>
          <t>Labour, packaging material and Transport</t>
        </is>
      </nc>
      <n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4" sqref="C1" start="0" length="0">
      <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top style="medium">
            <color indexed="64"/>
          </top>
          <bottom style="medium">
            <color indexed="64"/>
          </bottom>
        </border>
      </dxf>
    </rfmt>
    <rfmt sheetId="14" sqref="D1" start="0" length="0">
      <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738" sId="14" ref="A1:XFD1" action="deleteRow">
    <undo index="65535" exp="area" dr="G1:G7" r="G8" sId="14"/>
    <undo index="65535" exp="area" dr="F1:F7" r="F8" sId="14"/>
    <rfmt sheetId="14" xfDxf="1" sqref="A1:XFD1" start="0" length="0"/>
    <rcc rId="0" sId="14" dxf="1">
      <nc r="B1" t="inlineStr">
        <is>
          <t>Planting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10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39" sId="14" ref="A1:XFD1" action="deleteRow">
    <undo index="65535" exp="area" dr="G1:G6" r="G7" sId="14"/>
    <undo index="65535" exp="area" dr="F1:F6" r="F7" sId="14"/>
    <rfmt sheetId="14" xfDxf="1" sqref="A1:XFD1" start="0" length="0"/>
    <rcc rId="0" sId="14" dxf="1">
      <nc r="B1" t="inlineStr">
        <is>
          <t>Weeding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40" sId="14" ref="A1:XFD1" action="deleteRow">
    <undo index="65535" exp="area" dr="G1:G5" r="G6" sId="14"/>
    <undo index="65535" exp="area" dr="F1:F5" r="F6" sId="14"/>
    <rfmt sheetId="14" xfDxf="1" sqref="A1:XFD1" start="0" length="0"/>
    <rcc rId="0" sId="14" dxf="1">
      <nc r="B1" t="inlineStr">
        <is>
          <t>Side Dressing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41" sId="14" ref="A1:XFD1" action="deleteRow">
    <undo index="65535" exp="area" dr="G1:G4" r="G5" sId="14"/>
    <undo index="65535" exp="area" dr="F1:F4" r="F5" sId="14"/>
    <rfmt sheetId="14" xfDxf="1" sqref="A1:XFD1" start="0" length="0"/>
    <rcc rId="0" sId="14" dxf="1">
      <nc r="B1" t="inlineStr">
        <is>
          <t>Pest and Disease Control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42" sId="14" ref="A1:XFD1" action="deleteRow">
    <undo index="65535" exp="area" dr="G1:G3" r="G4" sId="14"/>
    <undo index="65535" exp="area" dr="F1:F3" r="F4" sId="14"/>
    <rfmt sheetId="14" xfDxf="1" sqref="A1:XFD1" start="0" length="0"/>
    <rcc rId="0" sId="14" dxf="1">
      <nc r="B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43" sId="14" ref="A1:XFD1" action="deleteRow">
    <undo index="65535" exp="area" dr="G1:G2" r="G3" sId="14"/>
    <undo index="65535" exp="area" dr="F1:F2" r="F3" sId="14"/>
    <rfmt sheetId="14" xfDxf="1" sqref="A1:XFD1" start="0" length="0"/>
    <rcc rId="0" sId="14" dxf="1">
      <nc r="B1" t="inlineStr">
        <is>
          <t>Packaging (Plastics)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100 per pack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480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E1">
        <v>60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44" sId="14" ref="A1:XFD1" action="deleteRow">
    <undo index="65535" exp="area" dr="G1" r="G2" sId="14"/>
    <undo index="65535" exp="area" dr="F1" r="F2" sId="14"/>
    <rfmt sheetId="14" xfDxf="1" sqref="A1:XFD1" start="0" length="0"/>
    <rcc rId="0" sId="14" dxf="1">
      <nc r="B1" t="inlineStr">
        <is>
          <t>Transport (market)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tons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30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E1">
        <v>250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45" sId="14" ref="A1:XFD1" action="deleteRow">
    <undo index="0" exp="ref" v="1" dr="G1" r="G5" sId="14"/>
    <undo index="0" exp="ref" v="1" dr="F1" r="F5" sId="14"/>
    <undo index="0" exp="ref" v="1" dr="G1" r="G4" sId="14"/>
    <undo index="0" exp="ref" v="1" dr="F1" r="F4" sId="14"/>
    <undo index="65535" exp="ref" v="1" dr="G1" r="G2" sId="14"/>
    <undo index="65535" exp="ref" v="1" dr="F1" r="F2" sId="14"/>
    <rfmt sheetId="14" xfDxf="1" sqref="A1:XFD1" start="0" length="0"/>
    <rcc rId="0" sId="14" dxf="1">
      <nc r="B1" t="inlineStr">
        <is>
          <t>Total Variable Costs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>
      <nc r="F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46" sId="14" ref="A1:XFD1" action="deleteRow">
    <undo index="0" exp="ref" v="1" dr="F1" r="F2" sId="14"/>
    <rfmt sheetId="14" xfDxf="1" sqref="A1:XFD1" start="0" length="0"/>
    <rcc rId="0" sId="14" dxf="1">
      <nc r="B1" t="inlineStr">
        <is>
          <t>Gross Profit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>
      <nc r="F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47" sId="14" ref="A1:XFD1" action="deleteRow">
    <rfmt sheetId="14" xfDxf="1" sqref="A1:XFD1" start="0" length="0"/>
    <rcc rId="0" sId="14" dxf="1">
      <nc r="B1" t="inlineStr">
        <is>
          <t>Gross Margin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13">
      <nc r="G1">
        <v>0.53857142857142859</v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48" sId="14" ref="A1:XFD1" action="deleteRow">
    <rfmt sheetId="14" xfDxf="1" sqref="A1:XFD1" start="0" length="0"/>
    <rcc rId="0" sId="14" dxf="1">
      <nc r="B1" t="inlineStr">
        <is>
          <t>BEP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E/Bunch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749" sId="14" ref="A1:XFD1" action="deleteRow">
    <rfmt sheetId="14" xfDxf="1" sqref="A1:XFD1" start="0" length="0"/>
    <rcc rId="0" sId="14" dxf="1">
      <nc r="B1" t="inlineStr">
        <is>
          <t>BEY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Bunches/ha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4" sqref="H1" start="0" length="0">
      <dxf>
        <numFmt numFmtId="2" formatCode="0.00"/>
      </dxf>
    </rfmt>
  </rrc>
  <rfmt sheetId="14" sqref="B1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750" sId="14" odxf="1" dxf="1">
    <nc r="C1" t="inlineStr">
      <is>
        <t>Units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751" sId="14" odxf="1" dxf="1">
    <nc r="D1" t="inlineStr">
      <is>
        <t>Units/ha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752" sId="14" odxf="1" dxf="1">
    <nc r="E1" t="inlineStr">
      <is>
        <t>Amount/Unit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753" sId="14" odxf="1" dxf="1">
    <nc r="F1" t="inlineStr">
      <is>
        <t>Amount/ha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754" sId="14" odxf="1" dxf="1">
    <nc r="G1" t="inlineStr">
      <is>
        <t>Amount/0.5ha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755" sId="14" odxf="1" dxf="1">
    <nc r="B2" t="inlineStr">
      <is>
        <t>Income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56" sId="14" odxf="1" dxf="1">
    <nc r="C2" t="inlineStr">
      <is>
        <t>Bunches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57" sId="14" odxf="1" dxf="1" numFmtId="34">
    <nc r="D2">
      <v>29750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58" sId="14" odxf="1" dxf="1" numFmtId="34">
    <nc r="E2">
      <v>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59" sId="14" odxf="1" dxf="1">
    <nc r="F2">
      <f>D2*E2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60" sId="14" odxf="1" dxf="1">
    <nc r="G2">
      <f>F2/2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61" sId="14" odxf="1" dxf="1">
    <nc r="J2">
      <f>D2/2</f>
    </nc>
    <odxf>
      <numFmt numFmtId="0" formatCode="General"/>
    </odxf>
    <ndxf>
      <numFmt numFmtId="164" formatCode="_-* #,##0.00_-;\-* #,##0.00_-;_-* &quot;-&quot;??_-;_-@_-"/>
    </ndxf>
  </rcc>
  <rcc rId="2762" sId="14" odxf="1" dxf="1">
    <nc r="B3" t="inlineStr">
      <is>
        <t>Variable Cost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3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3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3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F3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G3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763" sId="14" odxf="1" dxf="1">
    <nc r="B4" t="inlineStr">
      <is>
        <t>Items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64" sId="14" odxf="1" dxf="1">
    <nc r="C4" t="inlineStr">
      <is>
        <t>Units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65" sId="14" odxf="1" dxf="1">
    <nc r="D4" t="inlineStr">
      <is>
        <t>Quantity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66" sId="14" odxf="1" dxf="1">
    <nc r="E4" t="inlineStr">
      <is>
        <t>Cost/Unit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67" sId="14" odxf="1" dxf="1">
    <nc r="F4" t="inlineStr">
      <is>
        <t>Total Cost/Ha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68" sId="14" odxf="1" dxf="1">
    <nc r="G4" t="inlineStr">
      <is>
        <t>Total Cost/0.5 Ha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69" sId="14" odxf="1" dxf="1">
    <nc r="B5" t="inlineStr">
      <is>
        <t>Seedlings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70" sId="14" odxf="1" dxf="1">
    <nc r="C5" t="inlineStr">
      <is>
        <t>1 000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71" sId="14" odxf="1" dxf="1" numFmtId="34">
    <nc r="D5">
      <v>60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72" sId="14" odxf="1" dxf="1">
    <nc r="E5">
      <f>'C:\Users\sebentile\Desktop\Gross Margins 2024\[2025_Convetional Vegetables.xlsx]Item List 2024'!D313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73" sId="14" odxf="1" dxf="1">
    <nc r="F5">
      <f>D5*E5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74" sId="14" odxf="1" dxf="1">
    <nc r="G5">
      <f>F5/2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75" sId="14" odxf="1" dxf="1">
    <nc r="B6" t="inlineStr">
      <is>
        <t>Ploughing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76" sId="14" odxf="1" dxf="1">
    <nc r="C6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77" sId="14" odxf="1" dxf="1" numFmtId="34">
    <nc r="D6">
      <v>2.5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78" sId="14" odxf="1" dxf="1">
    <nc r="E6">
      <f>'C:\Users\sebentile\Desktop\Gross Margins 2024\[2025_Convetional Vegetables.xlsx]Item List 2024'!D1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79" sId="14" odxf="1" dxf="1">
    <nc r="F6">
      <f>D6*E6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80" sId="14" odxf="1" dxf="1">
    <nc r="G6">
      <f>F6/2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81" sId="14" odxf="1" dxf="1">
    <nc r="B7" t="inlineStr">
      <is>
        <t xml:space="preserve">Discing 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82" sId="14" odxf="1" dxf="1">
    <nc r="C7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83" sId="14" odxf="1" dxf="1" numFmtId="34">
    <nc r="D7">
      <v>1.5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84" sId="14" odxf="1" dxf="1">
    <nc r="E7">
      <f>'C:\Users\sebentile\Desktop\Gross Margins 2024\[2025_Convetional Vegetables.xlsx]Item List 2024'!D2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85" sId="14" odxf="1" dxf="1">
    <nc r="F7">
      <f>D7*E7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86" sId="14" odxf="1" dxf="1">
    <nc r="G7">
      <f>F7/2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87" sId="14" odxf="1" dxf="1">
    <nc r="B8" t="inlineStr">
      <is>
        <t>Ridging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88" sId="14" odxf="1" dxf="1">
    <nc r="C8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89" sId="14" odxf="1" dxf="1" numFmtId="34">
    <nc r="D8">
      <v>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90" sId="14" odxf="1" dxf="1">
    <nc r="E8">
      <f>'C:\Users\sebentile\Desktop\Gross Margins 2024\[2025_Convetional Vegetables.xlsx]Item List 2024'!D3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91" sId="14" odxf="1" dxf="1">
    <nc r="F8">
      <f>D8*E8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92" sId="14" odxf="1" dxf="1">
    <nc r="G8">
      <f>F8/2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93" sId="14" odxf="1" dxf="1">
    <nc r="B9" t="inlineStr">
      <is>
        <t>Fertilizer - 2:3:2 (38)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94" sId="14" odxf="1" dxf="1">
    <nc r="C9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95" sId="14" odxf="1" dxf="1" numFmtId="34">
    <nc r="D9">
      <v>6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96" sId="14" odxf="1" dxf="1">
    <nc r="E9">
      <f>'C:\Users\sebentile\Desktop\Gross Margins 2024\[2025_Convetional Vegetables.xlsx]Item List 2024'!D143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97" sId="14" odxf="1" dxf="1">
    <nc r="F9">
      <f>D9*E9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98" sId="14" odxf="1" dxf="1">
    <nc r="G9">
      <f>F9/2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799" sId="14" odxf="1" dxf="1">
    <nc r="B10" t="inlineStr">
      <is>
        <t>5:1:5 (45)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00" sId="14" odxf="1" dxf="1">
    <nc r="C10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01" sId="14" odxf="1" dxf="1" numFmtId="34">
    <nc r="D10">
      <v>2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02" sId="14" odxf="1" dxf="1">
    <nc r="E10">
      <f>'C:\Users\sebentile\Desktop\Gross Margins 2024\[2025_Convetional Vegetables.xlsx]Item List 2024'!D145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03" sId="14" odxf="1" dxf="1">
    <nc r="F10">
      <f>D10*E10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04" sId="14" odxf="1" dxf="1">
    <nc r="G10">
      <f>F10/2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05" sId="14" odxf="1" dxf="1">
    <nc r="B11" t="inlineStr">
      <is>
        <t>Lime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06" sId="14" odxf="1" dxf="1">
    <nc r="C11" t="inlineStr">
      <is>
        <t>50 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07" sId="14" odxf="1" dxf="1" numFmtId="34">
    <nc r="D11">
      <v>20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08" sId="14" odxf="1" dxf="1">
    <nc r="E11">
      <f>'C:\Users\sebentile\Desktop\Gross Margins 2024\[2025_Convetional Vegetables.xlsx]Item List 2024'!D151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09" sId="14" odxf="1" dxf="1">
    <nc r="F11">
      <f>D11*E11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10" sId="14" odxf="1" dxf="1">
    <nc r="G11">
      <f>F11/2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11" sId="14" odxf="1" dxf="1">
    <nc r="B12" t="inlineStr">
      <is>
        <t>L.A.N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12" sId="14" odxf="1" dxf="1">
    <nc r="C12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13" sId="14" odxf="1" dxf="1" numFmtId="34">
    <nc r="D12">
      <v>4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14" sId="14" odxf="1" dxf="1">
    <nc r="E12">
      <f>'C:\Users\sebentile\Desktop\Gross Margins 2024\[2025_Convetional Vegetables.xlsx]Item List 2024'!D146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15" sId="14" odxf="1" dxf="1">
    <nc r="F12">
      <f>D12*E12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16" sId="14" odxf="1" dxf="1">
    <nc r="G12">
      <f>F12/2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17" sId="14" odxf="1" dxf="1">
    <nc r="B13" t="inlineStr">
      <is>
        <t>Irrigation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18" sId="14" odxf="1" dxf="1">
    <nc r="C13" t="inlineStr">
      <is>
        <t>Power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19" sId="14" odxf="1" dxf="1" numFmtId="34">
    <nc r="D13">
      <v>1000</v>
    </nc>
    <odxf>
      <alignment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ndxf>
  </rcc>
  <rcc rId="2820" sId="14" odxf="1" dxf="1" numFmtId="34">
    <nc r="E13">
      <v>2.8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21" sId="14" odxf="1" dxf="1">
    <nc r="F13">
      <f>D13*E13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22" sId="14" odxf="1" dxf="1">
    <nc r="G13">
      <f>F13/2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23" sId="14" odxf="1" dxf="1">
    <nc r="B14" t="inlineStr">
      <is>
        <t>Irrigation maintenance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14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824" sId="14" odxf="1" dxf="1" numFmtId="34">
    <nc r="D14">
      <v>1</v>
    </nc>
    <odxf>
      <alignment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ndxf>
  </rcc>
  <rcc rId="2825" sId="14" odxf="1" dxf="1">
    <nc r="E14">
      <f>'C:\Users\sebentile\Desktop\Gross Margins 2024\[2025_Convetional Vegetables.xlsx]Item List 2024'!D6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26" sId="14" odxf="1" dxf="1">
    <nc r="F14">
      <f>D14*E14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27" sId="14" odxf="1" dxf="1">
    <nc r="G14">
      <f>F14/2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28" sId="14" odxf="1" dxf="1">
    <nc r="B15" t="inlineStr">
      <is>
        <t>Chemicals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15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15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15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F15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4" sqref="G15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2829" sId="14" odxf="1" dxf="1">
    <nc r="B16" t="inlineStr">
      <is>
        <t>Fungicides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i/>
        <sz val="12"/>
        <color theme="1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16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16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16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F16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4" sqref="G16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2830" sId="14" odxf="1" dxf="1">
    <nc r="B17" t="inlineStr">
      <is>
        <t>Bravo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31" sId="14" odxf="1" dxf="1">
    <nc r="C17" t="inlineStr">
      <is>
        <t>500ml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832" sId="14" odxf="1" dxf="1" numFmtId="34">
    <nc r="D17">
      <v>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33" sId="14" odxf="1" dxf="1">
    <nc r="E17">
      <f>'C:\Users\sebentile\Desktop\Gross Margins 2024\[2025_Convetional Vegetables.xlsx]Item List 2024'!D179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34" sId="14" odxf="1" dxf="1">
    <nc r="F17">
      <f>D17*E17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35" sId="14" odxf="1" dxf="1">
    <nc r="G17">
      <f>D17*E17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36" sId="14" odxf="1" dxf="1">
    <nc r="B18" t="inlineStr">
      <is>
        <t>Oscar</t>
      </is>
    </nc>
    <odxf>
      <font>
        <sz val="11"/>
        <color theme="1"/>
        <name val="Calibri"/>
        <family val="2"/>
        <scheme val="minor"/>
      </font>
      <alignment horizontal="general" vertical="bottom"/>
    </odxf>
    <ndxf>
      <font>
        <sz val="12"/>
        <color theme="1"/>
        <name val="Times New Roman"/>
        <family val="1"/>
        <scheme val="none"/>
      </font>
      <alignment horizontal="justify" vertical="top"/>
    </ndxf>
  </rcc>
  <rcc rId="2837" sId="14" odxf="1" dxf="1">
    <nc r="C18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</odxf>
    <ndxf>
      <font>
        <sz val="12"/>
        <color theme="1"/>
        <name val="Times New Roman"/>
        <family val="1"/>
        <scheme val="none"/>
      </font>
      <alignment horizontal="right" vertical="top"/>
    </ndxf>
  </rcc>
  <rcc rId="2838" sId="14" odxf="1" dxf="1" numFmtId="34">
    <nc r="D18">
      <v>1</v>
    </nc>
    <odxf>
      <alignment horizontal="general" vertical="bottom"/>
    </odxf>
    <ndxf>
      <font>
        <sz val="12"/>
        <name val="Times New Roman"/>
        <family val="1"/>
        <scheme val="none"/>
      </font>
      <alignment horizontal="center" vertical="top"/>
    </ndxf>
  </rcc>
  <rcc rId="2839" sId="14" odxf="1" dxf="1">
    <nc r="E18">
      <f>'C:\Users\sebentile\Desktop\Gross Margins 2024\[2025_Convetional Vegetables.xlsx]Item List 2024'!D190</f>
    </nc>
    <odxf>
      <alignment horizontal="general" vertical="bottom"/>
    </odxf>
    <ndxf>
      <font>
        <sz val="12"/>
        <name val="Times New Roman"/>
        <family val="1"/>
        <scheme val="none"/>
      </font>
      <alignment horizontal="center" vertical="top"/>
    </ndxf>
  </rcc>
  <rcc rId="2840" sId="14" odxf="1" dxf="1">
    <nc r="F18">
      <f>D18*E18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41" sId="14" odxf="1" dxf="1">
    <nc r="G18">
      <f>D18*E18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42" sId="14" odxf="1" dxf="1">
    <nc r="B19" t="inlineStr">
      <is>
        <t>Ridomil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3" sId="14" odxf="1" dxf="1">
    <nc r="C19" t="inlineStr">
      <is>
        <t>1 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4" sId="14" odxf="1" dxf="1" numFmtId="34">
    <nc r="D19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5" sId="14" odxf="1" dxf="1">
    <nc r="E19">
      <f>'C:\Users\sebentile\Desktop\Gross Margins 2024\[2025_Convetional Vegetables.xlsx]Item List 2024'!D188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6" sId="14" odxf="1" dxf="1">
    <nc r="F19">
      <f>D19*E19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7" sId="14" odxf="1" dxf="1">
    <nc r="G19">
      <f>'C:\Users\sebentile\Desktop\Gross Margins 2024\[2025_Convetional Vegetables.xlsx]Item List 2024'!D187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48" sId="14" odxf="1" dxf="1">
    <nc r="B20" t="inlineStr">
      <is>
        <t>Insesticides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</odxf>
    <ndxf>
      <font>
        <b/>
        <i/>
        <sz val="12"/>
        <color theme="1"/>
        <name val="Times New Roman"/>
        <family val="1"/>
        <scheme val="none"/>
      </font>
      <alignment horizontal="right" vertical="top"/>
    </ndxf>
  </rcc>
  <rfmt sheetId="14" sqref="C20" start="0" length="0">
    <dxf>
      <font>
        <sz val="12"/>
        <color theme="1"/>
        <name val="Times New Roman"/>
        <family val="1"/>
        <scheme val="none"/>
      </font>
      <alignment horizontal="right" vertical="top"/>
    </dxf>
  </rfmt>
  <rfmt sheetId="14" sqref="D20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E20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F20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G20" start="0" length="0">
    <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</dxf>
  </rfmt>
  <rcc rId="2849" sId="14" odxf="1" dxf="1">
    <nc r="B21">
      <f>'C:\Users\sebentile\Desktop\Gross Margins 2024\[2025_Convetional Vegetables.xlsx]Item List 2024'!B215</f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50" sId="14" odxf="1" dxf="1">
    <nc r="C21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51" sId="14" odxf="1" dxf="1" numFmtId="34">
    <nc r="D21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52" sId="14" odxf="1" dxf="1">
    <nc r="E21">
      <f>'C:\Users\sebentile\Desktop\Gross Margins 2024\[2025_Convetional Vegetables.xlsx]Item List 2024'!D215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53" sId="14" odxf="1" dxf="1">
    <nc r="F21">
      <f>D21*E21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54" sId="14" odxf="1" dxf="1">
    <nc r="G21">
      <f>D21*E21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55" sId="14" odxf="1" dxf="1">
    <nc r="B22" t="inlineStr">
      <is>
        <t>Booster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</odxf>
    <ndxf>
      <font>
        <b/>
        <i/>
        <sz val="12"/>
        <color theme="1"/>
        <name val="Times New Roman"/>
        <family val="1"/>
        <scheme val="none"/>
      </font>
      <alignment horizontal="right" vertical="top"/>
    </ndxf>
  </rcc>
  <rfmt sheetId="14" sqref="C22" start="0" length="0">
    <dxf>
      <font>
        <sz val="12"/>
        <color theme="1"/>
        <name val="Times New Roman"/>
        <family val="1"/>
        <scheme val="none"/>
      </font>
      <alignment horizontal="right" vertical="top"/>
    </dxf>
  </rfmt>
  <rfmt sheetId="14" sqref="D22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E22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F22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G22" start="0" length="0">
    <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</dxf>
  </rfmt>
  <rcc rId="2856" sId="14" odxf="1" dxf="1">
    <nc r="B23" t="inlineStr">
      <is>
        <t>V12 multi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57" sId="14" odxf="1" dxf="1">
    <nc r="C23" t="inlineStr">
      <is>
        <t>5L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58" sId="14" odxf="1" dxf="1" numFmtId="34">
    <nc r="D23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59" sId="14" odxf="1" dxf="1">
    <nc r="E23">
      <f>'C:\Users\sebentile\Desktop\Gross Margins 2024\[2025_Convetional Vegetables.xlsx]Item List 2024'!D154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60" sId="14" odxf="1" dxf="1">
    <nc r="F23">
      <f>D23*E23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61" sId="14" odxf="1" dxf="1">
    <nc r="G23">
      <f>F23/2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862" sId="14" odxf="1" dxf="1">
    <nc r="B24" t="inlineStr">
      <is>
        <t>Labour, packaging material and Transport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left" vertical="top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fmt sheetId="14" sqref="E2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F24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4" sqref="G24" start="0" length="0">
    <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2863" sId="14" odxf="1" dxf="1">
    <nc r="B25" t="inlineStr">
      <is>
        <t>Planting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64" sId="14" odxf="1" dxf="1">
    <nc r="C25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65" sId="14" odxf="1" dxf="1" numFmtId="34">
    <nc r="D25">
      <v>10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66" sId="14" odxf="1" dxf="1">
    <nc r="E25">
      <f>'C:\Users\sebentile\Desktop\Gross Margins 2024\[2025_Convetional Vegetables.xlsx]Item List 2024'!D9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67" sId="14" odxf="1" dxf="1">
    <nc r="F25">
      <f>D25*E25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68" sId="14" odxf="1" dxf="1">
    <nc r="G25">
      <f>F25/2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69" sId="14" odxf="1" dxf="1">
    <nc r="B26" t="inlineStr">
      <is>
        <t>Weeding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70" sId="14" odxf="1" dxf="1">
    <nc r="C26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71" sId="14" odxf="1" dxf="1" numFmtId="34">
    <nc r="D26">
      <v>20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72" sId="14" odxf="1" dxf="1">
    <nc r="E26">
      <f>'C:\Users\sebentile\Desktop\Gross Margins 2024\[2025_Convetional Vegetables.xlsx]Item List 2024'!D9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73" sId="14" odxf="1" dxf="1">
    <nc r="F26">
      <f>D26*E26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74" sId="14" odxf="1" dxf="1">
    <nc r="G26">
      <f>F26/2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75" sId="14" odxf="1" dxf="1">
    <nc r="B27" t="inlineStr">
      <is>
        <t>Side Dressing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76" sId="14" odxf="1" dxf="1">
    <nc r="C27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77" sId="14" odxf="1" dxf="1" numFmtId="34">
    <nc r="D27">
      <v>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78" sId="14" odxf="1" dxf="1">
    <nc r="E27">
      <f>'C:\Users\sebentile\Desktop\Gross Margins 2024\[2025_Convetional Vegetables.xlsx]Item List 2024'!D9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79" sId="14" odxf="1" dxf="1">
    <nc r="F27">
      <f>D27*E27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80" sId="14" odxf="1" dxf="1">
    <nc r="G27">
      <f>F27/2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81" sId="14" odxf="1" dxf="1">
    <nc r="B28" t="inlineStr">
      <is>
        <t>Pest and Disease Control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82" sId="14" odxf="1" dxf="1">
    <nc r="C28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83" sId="14" odxf="1" dxf="1" numFmtId="34">
    <nc r="D28">
      <v>2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84" sId="14" odxf="1" dxf="1">
    <nc r="E28">
      <f>'C:\Users\sebentile\Desktop\Gross Margins 2024\[2025_Convetional Vegetables.xlsx]Item List 2024'!D9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85" sId="14" odxf="1" dxf="1">
    <nc r="F28">
      <f>D28*E28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86" sId="14" odxf="1" dxf="1">
    <nc r="G28">
      <f>F28/2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87" sId="14" odxf="1" dxf="1">
    <nc r="B29" t="inlineStr">
      <is>
        <t>Irrigation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88" sId="14" odxf="1" dxf="1">
    <nc r="C29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89" sId="14" odxf="1" dxf="1" numFmtId="34">
    <nc r="D29">
      <v>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90" sId="14" odxf="1" dxf="1">
    <nc r="E29">
      <f>'C:\Users\sebentile\Desktop\Gross Margins 2024\[2025_Convetional Vegetables.xlsx]Item List 2024'!D9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91" sId="14" odxf="1" dxf="1">
    <nc r="F29">
      <f>D29*E29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92" sId="14" odxf="1" dxf="1">
    <nc r="G29">
      <f>F29/2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93" sId="14" odxf="1" dxf="1">
    <nc r="B30" t="inlineStr">
      <is>
        <t>Packaging (Plastics)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94" sId="14" odxf="1" dxf="1">
    <nc r="C30" t="inlineStr">
      <is>
        <t>100 per pack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95" sId="14" odxf="1" dxf="1" numFmtId="34">
    <nc r="D30">
      <v>300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96" sId="14" odxf="1" dxf="1">
    <nc r="E30">
      <f>'C:\Users\sebentile\Desktop\Gross Margins 2024\[2025_Convetional Vegetables.xlsx]Item List 2024'!D288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97" sId="14" odxf="1" dxf="1">
    <nc r="F30">
      <f>D30*E30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98" sId="14" odxf="1" dxf="1">
    <nc r="G30">
      <f>F30/2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899" sId="14" odxf="1" dxf="1">
    <nc r="B31" t="inlineStr">
      <is>
        <t>Transport (market)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900" sId="14" odxf="1" dxf="1">
    <nc r="C31" t="inlineStr">
      <is>
        <t>tons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01" sId="14" odxf="1" dxf="1" numFmtId="34">
    <nc r="D31">
      <v>30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02" sId="14" odxf="1" dxf="1">
    <nc r="E31">
      <f>'C:\Users\sebentile\Desktop\Gross Margins 2024\[2025_Convetional Vegetables.xlsx]Item List 2024'!D8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03" sId="14" odxf="1" dxf="1">
    <nc r="F31">
      <f>D31*E31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04" sId="14" odxf="1" dxf="1">
    <nc r="G31">
      <f>F31/2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05" sId="14" odxf="1" dxf="1">
    <nc r="B32" t="inlineStr">
      <is>
        <t>Total Variable Costs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32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32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32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906" sId="14" odxf="1" dxf="1">
    <nc r="F32">
      <f>SUM(F5:F31)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907" sId="14" odxf="1" dxf="1">
    <nc r="G32">
      <f>SUM(G5:G31)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908" sId="14" odxf="1" dxf="1">
    <nc r="B33" t="inlineStr">
      <is>
        <t>Gross Profit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33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33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33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909" sId="14" odxf="1" dxf="1">
    <nc r="F33">
      <f>F2-F32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910" sId="14" odxf="1" dxf="1">
    <nc r="G33">
      <f>G2-G32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911" sId="14" odxf="1" dxf="1">
    <nc r="B34" t="inlineStr">
      <is>
        <t>Gross Margin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34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3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3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912" sId="14" odxf="1" s="1" dxf="1">
    <nc r="F34">
      <f>F33/F2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913" sId="14" odxf="1" s="1" dxf="1" numFmtId="13">
    <nc r="G34">
      <v>0.53857142857142859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914" sId="14" odxf="1" dxf="1">
    <nc r="B35" t="inlineStr">
      <is>
        <t>BEP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915" sId="14" odxf="1" dxf="1">
    <nc r="C35" t="inlineStr">
      <is>
        <t>E/Bunch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fmt sheetId="14" sqref="D35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35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916" sId="14" odxf="1" s="1" dxf="1">
    <nc r="F35">
      <f>F32/D2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917" sId="14" odxf="1" s="1" dxf="1">
    <nc r="G35">
      <f>G32/J2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918" sId="14" odxf="1" dxf="1">
    <nc r="B36" t="inlineStr">
      <is>
        <t>BEY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919" sId="14" odxf="1" dxf="1">
    <nc r="C36" t="inlineStr">
      <is>
        <t>Bunches/ha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fmt sheetId="14" sqref="D36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36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920" sId="14" odxf="1" dxf="1">
    <nc r="F36">
      <f>F32/E2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2921" sId="14" odxf="1" dxf="1">
    <nc r="G36">
      <f>G32/E2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fmt sheetId="14" sqref="H36" start="0" length="0">
    <dxf>
      <numFmt numFmtId="2" formatCode="0.00"/>
    </dxf>
  </rfmt>
  <rrc rId="2922" sId="14" ref="A1:XFD1" action="deleteRow">
    <rfmt sheetId="14" xfDxf="1" sqref="A1:XFD1" start="0" length="0"/>
    <rfmt sheetId="14" sqref="B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4" dxf="1">
      <nc r="C1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D1" t="inlineStr">
        <is>
          <t>Units/ha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E1" t="inlineStr">
        <is>
          <t>Amount/Unit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F1" t="inlineStr">
        <is>
          <t>Amount/ha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G1" t="inlineStr">
        <is>
          <t>Amount/0.5ha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923" sId="14" ref="A1:XFD1" action="deleteRow">
    <undo index="65535" exp="ref" v="1" dr="E1" r="G35" sId="14"/>
    <undo index="65535" exp="ref" v="1" dr="E1" r="F35" sId="14"/>
    <undo index="65535" exp="ref" v="1" dr="J1" r="G34" sId="14"/>
    <undo index="65535" exp="ref" v="1" dr="D1" r="F34" sId="14"/>
    <undo index="65535" exp="ref" v="1" dr="F1" r="F33" sId="14"/>
    <undo index="0" exp="ref" v="1" dr="G1" r="G32" sId="14"/>
    <undo index="0" exp="ref" v="1" dr="F1" r="F32" sId="14"/>
    <rfmt sheetId="14" xfDxf="1" sqref="A1:XFD1" start="0" length="0"/>
    <rcc rId="0" sId="14" dxf="1">
      <nc r="B1" t="inlineStr">
        <is>
          <t>Income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Bunches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29750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E1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dxf="1">
      <nc r="J1">
        <f>D1/2</f>
      </nc>
      <ndxf>
        <numFmt numFmtId="164" formatCode="_-* #,##0.00_-;\-* #,##0.00_-;_-* &quot;-&quot;??_-;_-@_-"/>
      </ndxf>
    </rcc>
  </rrc>
  <rrc rId="2924" sId="14" ref="A1:XFD1" action="deleteRow">
    <rfmt sheetId="14" xfDxf="1" sqref="A1:XFD1" start="0" length="0"/>
    <rcc rId="0" sId="14" dxf="1">
      <nc r="B1" t="inlineStr">
        <is>
          <t>Variable Cost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925" sId="14" ref="A1:XFD1" action="deleteRow">
    <rfmt sheetId="14" xfDxf="1" sqref="A1:XFD1" start="0" length="0"/>
    <rcc rId="0" sId="14" dxf="1">
      <nc r="B1" t="inlineStr">
        <is>
          <t>Items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D1" t="inlineStr">
        <is>
          <t>Quantity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 t="inlineStr">
        <is>
          <t>Cost/Unit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 t="inlineStr">
        <is>
          <t>Total Cost/Ha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 t="inlineStr">
        <is>
          <t>Total Cost/0.5 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26" sId="14" ref="A1:XFD1" action="deleteRow">
    <undo index="65535" exp="area" dr="G1:G27" r="G28" sId="14"/>
    <undo index="65535" exp="area" dr="F1:F27" r="F28" sId="14"/>
    <rfmt sheetId="14" xfDxf="1" sqref="A1:XFD1" start="0" length="0"/>
    <rcc rId="0" sId="14" dxf="1">
      <nc r="B1" t="inlineStr">
        <is>
          <t>Seedlings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1 000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60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2024'!D313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27" sId="14" ref="A1:XFD1" action="deleteRow">
    <undo index="65535" exp="area" dr="G1:G26" r="G27" sId="14"/>
    <undo index="65535" exp="area" dr="F1:F26" r="F27" sId="14"/>
    <rfmt sheetId="14" xfDxf="1" sqref="A1:XFD1" start="0" length="0"/>
    <rcc rId="0" sId="14" dxf="1">
      <nc r="B1" t="inlineStr">
        <is>
          <t>Ploughing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28" sId="14" ref="A1:XFD1" action="deleteRow">
    <undo index="65535" exp="area" dr="G1:G25" r="G26" sId="14"/>
    <undo index="65535" exp="area" dr="F1:F25" r="F26" sId="14"/>
    <rfmt sheetId="14" xfDxf="1" sqref="A1:XFD1" start="0" length="0"/>
    <rcc rId="0" sId="14" dxf="1">
      <nc r="B1" t="inlineStr">
        <is>
          <t xml:space="preserve">Discing 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1.5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29" sId="14" ref="A1:XFD1" action="deleteRow">
    <undo index="65535" exp="area" dr="G1:G24" r="G25" sId="14"/>
    <undo index="65535" exp="area" dr="F1:F24" r="F25" sId="14"/>
    <rfmt sheetId="14" xfDxf="1" sqref="A1:XFD1" start="0" length="0"/>
    <rcc rId="0" sId="14" dxf="1">
      <nc r="B1" t="inlineStr">
        <is>
          <t>Ridging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30" sId="14" ref="A1:XFD1" action="deleteRow">
    <undo index="65535" exp="area" dr="G1:G23" r="G24" sId="14"/>
    <undo index="65535" exp="area" dr="F1:F23" r="F24" sId="14"/>
    <rfmt sheetId="14" xfDxf="1" sqref="A1:XFD1" start="0" length="0"/>
    <rcc rId="0" sId="14" dxf="1">
      <nc r="B1" t="inlineStr">
        <is>
          <t>Fertilizer - 2:3:2 (38)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6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2024'!D143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31" sId="14" ref="A1:XFD1" action="deleteRow">
    <undo index="65535" exp="area" dr="G1:G22" r="G23" sId="14"/>
    <undo index="65535" exp="area" dr="F1:F22" r="F23" sId="14"/>
    <rfmt sheetId="14" xfDxf="1" sqref="A1:XFD1" start="0" length="0"/>
    <rcc rId="0" sId="14" dxf="1">
      <nc r="B1" t="inlineStr">
        <is>
          <t>5:1:5 (45)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2024'!D145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32" sId="14" ref="A1:XFD1" action="deleteRow">
    <undo index="65535" exp="area" dr="G1:G21" r="G22" sId="14"/>
    <undo index="65535" exp="area" dr="F1:F21" r="F22" sId="14"/>
    <rfmt sheetId="14" xfDxf="1" sqref="A1:XFD1" start="0" length="0"/>
    <rcc rId="0" sId="14" dxf="1">
      <nc r="B1" t="inlineStr">
        <is>
          <t>Lime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50 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2024'!D151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33" sId="14" ref="A1:XFD1" action="deleteRow">
    <undo index="65535" exp="area" dr="G1:G20" r="G21" sId="14"/>
    <undo index="65535" exp="area" dr="F1:F20" r="F21" sId="14"/>
    <rfmt sheetId="14" xfDxf="1" sqref="A1:XFD1" start="0" length="0"/>
    <rcc rId="0" sId="14" dxf="1">
      <nc r="B1" t="inlineStr">
        <is>
          <t>L.A.N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4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2024'!D146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34" sId="14" ref="A1:XFD1" action="deleteRow">
    <undo index="65535" exp="area" dr="G1:G19" r="G20" sId="14"/>
    <undo index="65535" exp="area" dr="F1:F19" r="F20" sId="14"/>
    <rfmt sheetId="14" xfDxf="1" sqref="A1:XFD1" start="0" length="0"/>
    <rcc rId="0" sId="14" dxf="1">
      <nc r="B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Power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1000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E1">
        <v>2.8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35" sId="14" ref="A1:XFD1" action="deleteRow">
    <undo index="65535" exp="area" dr="G1:G18" r="G19" sId="14"/>
    <undo index="65535" exp="area" dr="F1:F18" r="F19" sId="14"/>
    <rfmt sheetId="14" xfDxf="1" sqref="A1:XFD1" start="0" length="0"/>
    <rcc rId="0" sId="14" dxf="1">
      <nc r="B1" t="inlineStr">
        <is>
          <t>Irrigation maintenance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36" sId="14" ref="A1:XFD1" action="deleteRow">
    <undo index="65535" exp="area" dr="G1:G17" r="G18" sId="14"/>
    <undo index="65535" exp="area" dr="F1:F17" r="F18" sId="14"/>
    <rfmt sheetId="14" xfDxf="1" sqref="A1:XFD1" start="0" length="0"/>
    <rcc rId="0" sId="14" dxf="1">
      <nc r="B1" t="inlineStr">
        <is>
          <t>Chemicals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937" sId="14" ref="A1:XFD1" action="deleteRow">
    <undo index="65535" exp="area" dr="G1:G16" r="G17" sId="14"/>
    <undo index="65535" exp="area" dr="F1:F16" r="F17" sId="14"/>
    <rfmt sheetId="14" xfDxf="1" sqref="A1:XFD1" start="0" length="0"/>
    <rcc rId="0" sId="14" dxf="1">
      <nc r="B1" t="inlineStr">
        <is>
          <t>Fungicides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938" sId="14" ref="A1:XFD1" action="deleteRow">
    <undo index="65535" exp="area" dr="G1:G15" r="G16" sId="14"/>
    <undo index="65535" exp="area" dr="F1:F15" r="F16" sId="14"/>
    <rfmt sheetId="14" xfDxf="1" sqref="A1:XFD1" start="0" length="0"/>
    <rcc rId="0" sId="14" dxf="1">
      <nc r="B1" t="inlineStr">
        <is>
          <t>Bravo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500ml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2024'!D179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39" sId="14" ref="A1:XFD1" action="deleteRow">
    <undo index="65535" exp="area" dr="G1:G14" r="G15" sId="14"/>
    <undo index="65535" exp="area" dr="F1:F14" r="F15" sId="14"/>
    <rfmt sheetId="14" xfDxf="1" sqref="A1:XFD1" start="0" length="0"/>
    <rcc rId="0" sId="14" dxf="1">
      <nc r="B1" t="inlineStr">
        <is>
          <t>Oscar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</ndxf>
    </rcc>
    <rcc rId="0" sId="14" dxf="1">
      <nc r="C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</ndxf>
    </rcc>
    <rcc rId="0" sId="14" s="1" dxf="1">
      <nc r="E1">
        <f>'C:\Users\sebentile\Desktop\Gross Margins 2024\[2025_Convetional Vegetables.xlsx]Item List 2024'!D190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40" sId="14" ref="A1:XFD1" action="deleteRow">
    <undo index="65535" exp="area" dr="G1:G13" r="G14" sId="14"/>
    <undo index="65535" exp="area" dr="F1:F13" r="F14" sId="14"/>
    <rfmt sheetId="14" xfDxf="1" sqref="A1:XFD1" start="0" length="0"/>
    <rcc rId="0" sId="14" dxf="1">
      <nc r="B1" t="inlineStr">
        <is>
          <t>Ridomil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dxf="1">
      <nc r="C1" t="inlineStr">
        <is>
          <t>1 kg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>
      <nc r="E1">
        <f>'C:\Users\sebentile\Desktop\Gross Margins 2024\[2025_Convetional Vegetables.xlsx]Item List 2024'!D188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4" s="1" dxf="1">
      <nc r="G1">
        <f>'C:\Users\sebentile\Desktop\Gross Margins 2024\[2025_Convetional Vegetables.xlsx]Item List 2024'!D187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941" sId="14" ref="A1:XFD1" action="deleteRow">
    <undo index="65535" exp="area" dr="G1:G12" r="G13" sId="14"/>
    <undo index="65535" exp="area" dr="F1:F12" r="F13" sId="14"/>
    <rfmt sheetId="14" xfDxf="1" sqref="A1:XFD1" start="0" length="0"/>
    <rcc rId="0" sId="14" dxf="1">
      <nc r="B1" t="inlineStr">
        <is>
          <t>Insesticides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horizontal="right" vertical="top"/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</dxf>
    </rfmt>
  </rrc>
  <rrc rId="2942" sId="14" ref="A1:XFD1" action="deleteRow">
    <undo index="65535" exp="area" dr="G1:G11" r="G12" sId="14"/>
    <undo index="65535" exp="area" dr="F1:F11" r="F12" sId="14"/>
    <rfmt sheetId="14" xfDxf="1" sqref="A1:XFD1" start="0" length="0"/>
    <rcc rId="0" sId="14" dxf="1">
      <nc r="B1">
        <f>'C:\Users\sebentile\Desktop\Gross Margins 2024\[2025_Convetional Vegetables.xlsx]Item List 2024'!B215</f>
      </nc>
      <ndxf>
        <font>
          <sz val="12"/>
          <color theme="1"/>
          <name val="Times New Roman"/>
          <family val="1"/>
          <scheme val="none"/>
        </font>
        <alignment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dxf="1">
      <nc r="C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2024'!D215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G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943" sId="14" ref="A1:XFD1" action="deleteRow">
    <undo index="65535" exp="area" dr="G1:G10" r="G11" sId="14"/>
    <undo index="65535" exp="area" dr="F1:F10" r="F11" sId="14"/>
    <rfmt sheetId="14" xfDxf="1" sqref="A1:XFD1" start="0" length="0"/>
    <rcc rId="0" sId="14" dxf="1">
      <nc r="B1" t="inlineStr">
        <is>
          <t>Booster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horizontal="right" vertical="top"/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</dxf>
    </rfmt>
  </rrc>
  <rrc rId="2944" sId="14" ref="A1:XFD1" action="deleteRow">
    <undo index="65535" exp="area" dr="G1:G9" r="G10" sId="14"/>
    <undo index="65535" exp="area" dr="F1:F9" r="F10" sId="14"/>
    <rfmt sheetId="14" xfDxf="1" sqref="A1:XFD1" start="0" length="0"/>
    <rcc rId="0" sId="14" dxf="1">
      <nc r="B1" t="inlineStr">
        <is>
          <t>V12 multi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dxf="1">
      <nc r="C1" t="inlineStr">
        <is>
          <t>5L</t>
        </is>
      </nc>
      <ndxf>
        <font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2024'!D154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2945" sId="14" ref="A1:XFD1" action="deleteRow">
    <undo index="65535" exp="area" dr="G1:G8" r="G9" sId="14"/>
    <undo index="65535" exp="area" dr="F1:F8" r="F9" sId="14"/>
    <rfmt sheetId="14" xfDxf="1" sqref="A1:XFD1" start="0" length="0"/>
    <rcc rId="0" sId="14" dxf="1">
      <nc r="B1" t="inlineStr">
        <is>
          <t>Labour, packaging material and Transport</t>
        </is>
      </nc>
      <n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ndxf>
    </rcc>
    <rfmt sheetId="14" s="1" sqref="D1" start="0" length="0">
      <dxf>
        <numFmt numFmtId="35" formatCode="_(* #,##0.00_);_(* \(#,##0.00\);_(* &quot;-&quot;??_);_(@_)"/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2946" sId="14" ref="A1:XFD1" action="deleteRow">
    <undo index="65535" exp="area" dr="G1:G7" r="G8" sId="14"/>
    <undo index="65535" exp="area" dr="F1:F7" r="F8" sId="14"/>
    <rfmt sheetId="14" xfDxf="1" sqref="A1:XFD1" start="0" length="0"/>
    <rcc rId="0" sId="14" dxf="1">
      <nc r="B1" t="inlineStr">
        <is>
          <t>Planting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10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47" sId="14" ref="A1:XFD1" action="deleteRow">
    <undo index="65535" exp="area" dr="G1:G6" r="G7" sId="14"/>
    <undo index="65535" exp="area" dr="F1:F6" r="F7" sId="14"/>
    <rfmt sheetId="14" xfDxf="1" sqref="A1:XFD1" start="0" length="0"/>
    <rcc rId="0" sId="14" dxf="1">
      <nc r="B1" t="inlineStr">
        <is>
          <t>Weeding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48" sId="14" ref="A1:XFD1" action="deleteRow">
    <undo index="65535" exp="area" dr="G1:G5" r="G6" sId="14"/>
    <undo index="65535" exp="area" dr="F1:F5" r="F6" sId="14"/>
    <rfmt sheetId="14" xfDxf="1" sqref="A1:XFD1" start="0" length="0"/>
    <rcc rId="0" sId="14" dxf="1">
      <nc r="B1" t="inlineStr">
        <is>
          <t>Side Dressing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49" sId="14" ref="A1:XFD1" action="deleteRow">
    <undo index="65535" exp="area" dr="G1:G4" r="G5" sId="14"/>
    <undo index="65535" exp="area" dr="F1:F4" r="F5" sId="14"/>
    <rfmt sheetId="14" xfDxf="1" sqref="A1:XFD1" start="0" length="0"/>
    <rcc rId="0" sId="14" dxf="1">
      <nc r="B1" t="inlineStr">
        <is>
          <t>Pest and Disease Control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50" sId="14" ref="A1:XFD1" action="deleteRow">
    <undo index="65535" exp="area" dr="G1:G3" r="G4" sId="14"/>
    <undo index="65535" exp="area" dr="F1:F3" r="F4" sId="14"/>
    <rfmt sheetId="14" xfDxf="1" sqref="A1:XFD1" start="0" length="0"/>
    <rcc rId="0" sId="14" dxf="1">
      <nc r="B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51" sId="14" ref="A1:XFD1" action="deleteRow">
    <undo index="65535" exp="area" dr="G1:G2" r="G3" sId="14"/>
    <undo index="65535" exp="area" dr="F1:F2" r="F3" sId="14"/>
    <rfmt sheetId="14" xfDxf="1" sqref="A1:XFD1" start="0" length="0"/>
    <rcc rId="0" sId="14" dxf="1">
      <nc r="B1" t="inlineStr">
        <is>
          <t>Packaging (Plastics)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100 per pack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300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2024'!D288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52" sId="14" ref="A1:XFD1" action="deleteRow">
    <undo index="65535" exp="area" dr="G1" r="G2" sId="14"/>
    <undo index="65535" exp="area" dr="F1" r="F2" sId="14"/>
    <rfmt sheetId="14" xfDxf="1" sqref="A1:XFD1" start="0" length="0"/>
    <rcc rId="0" sId="14" dxf="1">
      <nc r="B1" t="inlineStr">
        <is>
          <t>Transport (market)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tons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34">
      <nc r="D1">
        <v>30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E1">
        <f>'C:\Users\sebentile\Desktop\Gross Margins 2024\[2025_Convetional Vegetables.xlsx]Item List 2024'!D8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53" sId="14" ref="A1:XFD1" action="deleteRow">
    <undo index="0" exp="ref" v="1" dr="G1" r="G5" sId="14"/>
    <undo index="0" exp="ref" v="1" dr="F1" r="F5" sId="14"/>
    <undo index="0" exp="ref" v="1" dr="G1" r="G4" sId="14"/>
    <undo index="0" exp="ref" v="1" dr="F1" r="F4" sId="14"/>
    <undo index="65535" exp="ref" v="1" dr="G1" r="G2" sId="14"/>
    <undo index="65535" exp="ref" v="1" dr="F1" r="F2" sId="14"/>
    <rfmt sheetId="14" xfDxf="1" sqref="A1:XFD1" start="0" length="0"/>
    <rcc rId="0" sId="14" dxf="1">
      <nc r="B1" t="inlineStr">
        <is>
          <t>Total Variable Costs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>
      <nc r="F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54" sId="14" ref="A1:XFD1" action="deleteRow">
    <undo index="0" exp="ref" v="1" dr="F1" r="F2" sId="14"/>
    <rfmt sheetId="14" xfDxf="1" sqref="A1:XFD1" start="0" length="0"/>
    <rcc rId="0" sId="14" dxf="1">
      <nc r="B1" t="inlineStr">
        <is>
          <t>Gross Profit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>
      <nc r="F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55" sId="14" ref="A1:XFD1" action="deleteRow">
    <rfmt sheetId="14" xfDxf="1" sqref="A1:XFD1" start="0" length="0"/>
    <rcc rId="0" sId="14" dxf="1">
      <nc r="B1" t="inlineStr">
        <is>
          <t>Gross Margin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4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 numFmtId="13">
      <nc r="G1">
        <v>0.53857142857142859</v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56" sId="14" ref="A1:XFD1" action="deleteRow">
    <rfmt sheetId="14" xfDxf="1" sqref="A1:XFD1" start="0" length="0"/>
    <rcc rId="0" sId="14" dxf="1">
      <nc r="B1" t="inlineStr">
        <is>
          <t>BEP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E/Bunch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2957" sId="14" ref="A1:XFD1" action="deleteRow">
    <rfmt sheetId="14" xfDxf="1" sqref="A1:XFD1" start="0" length="0"/>
    <rcc rId="0" sId="14" dxf="1">
      <nc r="B1" t="inlineStr">
        <is>
          <t>BEY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4" dxf="1">
      <nc r="C1" t="inlineStr">
        <is>
          <t>Bunches/ha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4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4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4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4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4" sqref="H1" start="0" length="0">
      <dxf>
        <numFmt numFmtId="2" formatCode="0.00"/>
      </dxf>
    </rfmt>
  </rrc>
  <rrc rId="2958" sId="14" ref="A1:XFD1" action="deleteRow">
    <rfmt sheetId="14" xfDxf="1" sqref="A1:XFD1" start="0" length="0"/>
    <rfmt sheetId="14" s="1" sqref="D1" start="0" length="0">
      <dxf>
        <numFmt numFmtId="35" formatCode="_(* #,##0.00_);_(* \(#,##0.00\);_(* &quot;-&quot;??_);_(@_)"/>
      </dxf>
    </rfmt>
    <rfmt sheetId="14" s="1" sqref="E1" start="0" length="0">
      <dxf>
        <numFmt numFmtId="35" formatCode="_(* #,##0.00_);_(* \(#,##0.00\);_(* &quot;-&quot;??_);_(@_)"/>
      </dxf>
    </rfmt>
    <rfmt sheetId="14" s="1" sqref="F1" start="0" length="0">
      <dxf>
        <numFmt numFmtId="35" formatCode="_(* #,##0.00_);_(* \(#,##0.00\);_(* &quot;-&quot;??_);_(@_)"/>
      </dxf>
    </rfmt>
    <rfmt sheetId="14" s="1" sqref="G1" start="0" length="0">
      <dxf>
        <numFmt numFmtId="35" formatCode="_(* #,##0.00_);_(* \(#,##0.00\);_(* &quot;-&quot;??_);_(@_)"/>
      </dxf>
    </rfmt>
  </rrc>
  <rfmt sheetId="14" sqref="B2" start="0" length="0">
    <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959" sId="14" odxf="1" dxf="1">
    <nc r="C2" t="inlineStr">
      <is>
        <t>Units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righ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960" sId="14" odxf="1" dxf="1">
    <nc r="D2" t="inlineStr">
      <is>
        <t>Units/ha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961" sId="14" odxf="1" dxf="1">
    <nc r="E2" t="inlineStr">
      <is>
        <t>Amount/Unit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962" sId="14" odxf="1" dxf="1">
    <nc r="F2" t="inlineStr">
      <is>
        <t>Amount/ha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963" sId="14" odxf="1" dxf="1">
    <nc r="G2" t="inlineStr">
      <is>
        <t>Amount/0.5ha</t>
      </is>
    </nc>
    <odxf>
      <font>
        <b val="0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964" sId="14" odxf="1" dxf="1">
    <nc r="B3" t="inlineStr">
      <is>
        <t>Income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965" sId="14" odxf="1" dxf="1">
    <nc r="C3" t="inlineStr">
      <is>
        <t>Bunches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66" sId="14" odxf="1" dxf="1" numFmtId="34">
    <nc r="D3">
      <v>29750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67" sId="14" odxf="1" dxf="1" numFmtId="34">
    <nc r="E3">
      <v>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68" sId="14" odxf="1" dxf="1">
    <nc r="F3">
      <f>D3*E3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69" sId="14" odxf="1" dxf="1">
    <nc r="G3">
      <f>F3/2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70" sId="14" odxf="1" dxf="1">
    <nc r="J3">
      <f>D3/2</f>
    </nc>
    <odxf>
      <numFmt numFmtId="0" formatCode="General"/>
    </odxf>
    <ndxf>
      <numFmt numFmtId="164" formatCode="_-* #,##0.00_-;\-* #,##0.00_-;_-* &quot;-&quot;??_-;_-@_-"/>
    </ndxf>
  </rcc>
  <rcc rId="2971" sId="14" odxf="1" dxf="1">
    <nc r="B4" t="inlineStr">
      <is>
        <t>Variable Cost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4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F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G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2972" sId="14" odxf="1" dxf="1">
    <nc r="B5" t="inlineStr">
      <is>
        <t>Items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973" sId="14" odxf="1" dxf="1">
    <nc r="C5" t="inlineStr">
      <is>
        <t>Units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74" sId="14" odxf="1" dxf="1">
    <nc r="D5" t="inlineStr">
      <is>
        <t>Quantity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75" sId="14" odxf="1" dxf="1">
    <nc r="E5" t="inlineStr">
      <is>
        <t>Cost/Unit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76" sId="14" odxf="1" dxf="1">
    <nc r="F5" t="inlineStr">
      <is>
        <t>Total Cost/Ha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77" sId="14" odxf="1" dxf="1">
    <nc r="G5" t="inlineStr">
      <is>
        <t>Total Cost/0.5 Ha</t>
      </is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78" sId="14" odxf="1" dxf="1">
    <nc r="B6" t="inlineStr">
      <is>
        <t>Seedlings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979" sId="14" odxf="1" dxf="1">
    <nc r="C6" t="inlineStr">
      <is>
        <t>1 000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80" sId="14" odxf="1" dxf="1" numFmtId="34">
    <nc r="D6">
      <v>60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81" sId="14" odxf="1" dxf="1">
    <nc r="E6">
      <f>'C:\Users\sebentile\Desktop\Gross Margins 2024\[2025_Convetional Vegetables.xlsx]Item List 2024'!D314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82" sId="14" odxf="1" dxf="1">
    <nc r="F6">
      <f>D6*E6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83" sId="14" odxf="1" dxf="1">
    <nc r="G6">
      <f>F6/2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84" sId="14" odxf="1" dxf="1">
    <nc r="B7" t="inlineStr">
      <is>
        <t>Ploughing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985" sId="14" odxf="1" dxf="1">
    <nc r="C7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86" sId="14" odxf="1" dxf="1" numFmtId="34">
    <nc r="D7">
      <v>2.5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87" sId="14" odxf="1" dxf="1">
    <nc r="E7">
      <f>'C:\Users\sebentile\Desktop\Gross Margins 2024\[2025_Convetional Vegetables.xlsx]Item List 2024'!D2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88" sId="14" odxf="1" dxf="1">
    <nc r="F7">
      <f>D7*E7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89" sId="14" odxf="1" dxf="1">
    <nc r="G7">
      <f>F7/2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90" sId="14" odxf="1" dxf="1">
    <nc r="B8" t="inlineStr">
      <is>
        <t xml:space="preserve">Discing 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991" sId="14" odxf="1" dxf="1">
    <nc r="C8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92" sId="14" odxf="1" dxf="1" numFmtId="34">
    <nc r="D8">
      <v>1.5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93" sId="14" odxf="1" dxf="1">
    <nc r="E8">
      <f>'C:\Users\sebentile\Desktop\Gross Margins 2024\[2025_Convetional Vegetables.xlsx]Item List 2024'!D3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94" sId="14" odxf="1" dxf="1">
    <nc r="F8">
      <f>D8*E8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95" sId="14" odxf="1" dxf="1">
    <nc r="G8">
      <f>F8/2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96" sId="14" odxf="1" dxf="1">
    <nc r="B9" t="inlineStr">
      <is>
        <t>Ridging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997" sId="14" odxf="1" dxf="1">
    <nc r="C9" t="inlineStr">
      <is>
        <t>hours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98" sId="14" odxf="1" dxf="1" numFmtId="34">
    <nc r="D9">
      <v>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2999" sId="14" odxf="1" dxf="1">
    <nc r="E9">
      <f>'C:\Users\sebentile\Desktop\Gross Margins 2024\[2025_Convetional Vegetables.xlsx]Item List 2024'!D4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00" sId="14" odxf="1" dxf="1">
    <nc r="F9">
      <f>D9*E9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01" sId="14" odxf="1" dxf="1">
    <nc r="G9">
      <f>F9/2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02" sId="14" odxf="1" dxf="1">
    <nc r="B10" t="inlineStr">
      <is>
        <t>Fertilizer - 2:3:2 (38)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03" sId="14" odxf="1" dxf="1">
    <nc r="C10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04" sId="14" odxf="1" dxf="1" numFmtId="34">
    <nc r="D10">
      <v>6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05" sId="14" odxf="1" dxf="1">
    <nc r="E10">
      <f>'C:\Users\sebentile\Desktop\Gross Margins 2024\[2025_Convetional Vegetables.xlsx]Item List 2024'!D144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06" sId="14" odxf="1" dxf="1">
    <nc r="F10">
      <f>D10*E10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07" sId="14" odxf="1" dxf="1">
    <nc r="G10">
      <f>F10/2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08" sId="14" odxf="1" dxf="1">
    <nc r="B11" t="inlineStr">
      <is>
        <t>5:1:5 (45)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09" sId="14" odxf="1" dxf="1">
    <nc r="C11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10" sId="14" odxf="1" dxf="1" numFmtId="34">
    <nc r="D11">
      <v>2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11" sId="14" odxf="1" dxf="1">
    <nc r="E11">
      <f>'C:\Users\sebentile\Desktop\Gross Margins 2024\[2025_Convetional Vegetables.xlsx]Item List 2024'!D146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12" sId="14" odxf="1" dxf="1">
    <nc r="F11">
      <f>D11*E11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13" sId="14" odxf="1" dxf="1">
    <nc r="G11">
      <f>F11/2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14" sId="14" odxf="1" dxf="1">
    <nc r="B12" t="inlineStr">
      <is>
        <t>Lime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15" sId="14" odxf="1" dxf="1">
    <nc r="C12" t="inlineStr">
      <is>
        <t>50 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16" sId="14" odxf="1" dxf="1" numFmtId="34">
    <nc r="D12">
      <v>20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17" sId="14" odxf="1" dxf="1">
    <nc r="E12">
      <f>'C:\Users\sebentile\Desktop\Gross Margins 2024\[2025_Convetional Vegetables.xlsx]Item List 2024'!D152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18" sId="14" odxf="1" dxf="1">
    <nc r="F12">
      <f>D12*E12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19" sId="14" odxf="1" dxf="1">
    <nc r="G12">
      <f>F12/2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20" sId="14" odxf="1" dxf="1">
    <nc r="B13" t="inlineStr">
      <is>
        <t>L.A.N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21" sId="14" odxf="1" dxf="1">
    <nc r="C13" t="inlineStr">
      <is>
        <t>50kg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22" sId="14" odxf="1" dxf="1" numFmtId="34">
    <nc r="D13">
      <v>4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23" sId="14" odxf="1" dxf="1">
    <nc r="E13">
      <f>'C:\Users\sebentile\Desktop\Gross Margins 2024\[2025_Convetional Vegetables.xlsx]Item List 2024'!D147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24" sId="14" odxf="1" dxf="1">
    <nc r="F13">
      <f>D13*E13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25" sId="14" odxf="1" dxf="1">
    <nc r="G13">
      <f>F13/2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26" sId="14" odxf="1" dxf="1">
    <nc r="B14" t="inlineStr">
      <is>
        <t>Irrigation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27" sId="14" odxf="1" dxf="1">
    <nc r="C14" t="inlineStr">
      <is>
        <t>Power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28" sId="14" odxf="1" dxf="1" numFmtId="34">
    <nc r="D14">
      <v>1000</v>
    </nc>
    <odxf>
      <alignment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ndxf>
  </rcc>
  <rcc rId="3029" sId="14" odxf="1" dxf="1" numFmtId="34">
    <nc r="E14">
      <v>2.8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30" sId="14" odxf="1" dxf="1">
    <nc r="F14">
      <f>D14*E14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31" sId="14" odxf="1" dxf="1">
    <nc r="G14">
      <f>F14/2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32" sId="14" odxf="1" dxf="1">
    <nc r="B15" t="inlineStr">
      <is>
        <t>Irrigation maintenance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15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3033" sId="14" odxf="1" dxf="1" numFmtId="34">
    <nc r="D15">
      <v>1</v>
    </nc>
    <odxf>
      <alignment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ndxf>
  </rcc>
  <rcc rId="3034" sId="14" odxf="1" dxf="1">
    <nc r="E15">
      <f>'C:\Users\sebentile\Desktop\Gross Margins 2024\[2025_Convetional Vegetables.xlsx]Item List 2024'!D7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35" sId="14" odxf="1" dxf="1">
    <nc r="F15">
      <f>D15*E15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36" sId="14" odxf="1" dxf="1">
    <nc r="G15">
      <f>F15/2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37" sId="14" odxf="1" dxf="1">
    <nc r="B16" t="inlineStr">
      <is>
        <t>Chemicals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16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16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16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F16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4" sqref="G16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3038" sId="14" odxf="1" dxf="1">
    <nc r="B17" t="inlineStr">
      <is>
        <t>Fungicides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i/>
        <sz val="12"/>
        <color theme="1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17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17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17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F17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4" sqref="G17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3039" sId="14" odxf="1" dxf="1">
    <nc r="B18" t="inlineStr">
      <is>
        <t>Bravo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40" sId="14" odxf="1" dxf="1">
    <nc r="C18" t="inlineStr">
      <is>
        <t>500ml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041" sId="14" odxf="1" dxf="1" numFmtId="34">
    <nc r="D18">
      <v>1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42" sId="14" odxf="1" dxf="1">
    <nc r="E18">
      <f>'C:\Users\sebentile\Desktop\Gross Margins 2024\[2025_Convetional Vegetables.xlsx]Item List 2024'!D180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43" sId="14" odxf="1" dxf="1">
    <nc r="F18">
      <f>D18*E18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44" sId="14" odxf="1" dxf="1">
    <nc r="G18">
      <f>D18*E18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45" sId="14" odxf="1" dxf="1">
    <nc r="B19" t="inlineStr">
      <is>
        <t>Oscar</t>
      </is>
    </nc>
    <odxf>
      <font>
        <sz val="11"/>
        <color theme="1"/>
        <name val="Calibri"/>
        <family val="2"/>
        <scheme val="minor"/>
      </font>
      <alignment horizontal="general" vertical="bottom"/>
    </odxf>
    <ndxf>
      <font>
        <sz val="12"/>
        <color theme="1"/>
        <name val="Times New Roman"/>
        <family val="1"/>
        <scheme val="none"/>
      </font>
      <alignment horizontal="justify" vertical="top"/>
    </ndxf>
  </rcc>
  <rcc rId="3046" sId="14" odxf="1" dxf="1">
    <nc r="C19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</odxf>
    <ndxf>
      <font>
        <sz val="12"/>
        <color theme="1"/>
        <name val="Times New Roman"/>
        <family val="1"/>
        <scheme val="none"/>
      </font>
      <alignment horizontal="right" vertical="top"/>
    </ndxf>
  </rcc>
  <rcc rId="3047" sId="14" odxf="1" dxf="1" numFmtId="34">
    <nc r="D19">
      <v>1</v>
    </nc>
    <odxf>
      <alignment horizontal="general" vertical="bottom"/>
    </odxf>
    <ndxf>
      <font>
        <sz val="12"/>
        <name val="Times New Roman"/>
        <family val="1"/>
        <scheme val="none"/>
      </font>
      <alignment horizontal="center" vertical="top"/>
    </ndxf>
  </rcc>
  <rcc rId="3048" sId="14" odxf="1" dxf="1">
    <nc r="E19">
      <f>'C:\Users\sebentile\Desktop\Gross Margins 2024\[2025_Convetional Vegetables.xlsx]Item List 2024'!D191</f>
    </nc>
    <odxf>
      <alignment horizontal="general" vertical="bottom"/>
    </odxf>
    <ndxf>
      <font>
        <sz val="12"/>
        <name val="Times New Roman"/>
        <family val="1"/>
        <scheme val="none"/>
      </font>
      <alignment horizontal="center" vertical="top"/>
    </ndxf>
  </rcc>
  <rcc rId="3049" sId="14" odxf="1" dxf="1">
    <nc r="F19">
      <f>D19*E19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50" sId="14" odxf="1" dxf="1">
    <nc r="G19">
      <f>D19*E19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51" sId="14" odxf="1" dxf="1">
    <nc r="B20" t="inlineStr">
      <is>
        <t>Ridomil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2" sId="14" odxf="1" dxf="1">
    <nc r="C20" t="inlineStr">
      <is>
        <t>1 kg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3" sId="14" odxf="1" dxf="1" numFmtId="34">
    <nc r="D20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4" sId="14" odxf="1" dxf="1">
    <nc r="E20">
      <f>'C:\Users\sebentile\Desktop\Gross Margins 2024\[2025_Convetional Vegetables.xlsx]Item List 2024'!D189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5" sId="14" odxf="1" dxf="1">
    <nc r="F20">
      <f>D20*E20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6" sId="14" odxf="1" dxf="1">
    <nc r="G20">
      <f>'C:\Users\sebentile\Desktop\Gross Margins 2024\[2025_Convetional Vegetables.xlsx]Item List 2024'!D188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057" sId="14" odxf="1" dxf="1">
    <nc r="B21" t="inlineStr">
      <is>
        <t>Insesticides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</odxf>
    <ndxf>
      <font>
        <b/>
        <i/>
        <sz val="12"/>
        <color theme="1"/>
        <name val="Times New Roman"/>
        <family val="1"/>
        <scheme val="none"/>
      </font>
      <alignment horizontal="right" vertical="top"/>
    </ndxf>
  </rcc>
  <rfmt sheetId="14" sqref="C21" start="0" length="0">
    <dxf>
      <font>
        <sz val="12"/>
        <color theme="1"/>
        <name val="Times New Roman"/>
        <family val="1"/>
        <scheme val="none"/>
      </font>
      <alignment horizontal="right" vertical="top"/>
    </dxf>
  </rfmt>
  <rfmt sheetId="14" sqref="D21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E21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F21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G21" start="0" length="0">
    <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</dxf>
  </rfmt>
  <rcc rId="3058" sId="14" odxf="1" dxf="1">
    <nc r="B22">
      <f>'C:\Users\sebentile\Desktop\Gross Margins 2024\[2025_Convetional Vegetables.xlsx]Item List 2024'!B216</f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59" sId="14" odxf="1" dxf="1">
    <nc r="C22" t="inlineStr">
      <is>
        <t>1L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60" sId="14" odxf="1" dxf="1" numFmtId="34">
    <nc r="D22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61" sId="14" odxf="1" dxf="1">
    <nc r="E22">
      <f>'C:\Users\sebentile\Desktop\Gross Margins 2024\[2025_Convetional Vegetables.xlsx]Item List 2024'!D216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62" sId="14" odxf="1" dxf="1">
    <nc r="F22">
      <f>D22*E22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63" sId="14" odxf="1" dxf="1">
    <nc r="G22">
      <f>D22*E22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64" sId="14" odxf="1" dxf="1">
    <nc r="B23" t="inlineStr">
      <is>
        <t>Booster</t>
      </is>
    </nc>
    <odxf>
      <font>
        <b val="0"/>
        <i val="0"/>
        <sz val="11"/>
        <color theme="1"/>
        <name val="Calibri"/>
        <family val="2"/>
        <scheme val="minor"/>
      </font>
      <alignment horizontal="general" vertical="bottom"/>
    </odxf>
    <ndxf>
      <font>
        <b/>
        <i/>
        <sz val="12"/>
        <color theme="1"/>
        <name val="Times New Roman"/>
        <family val="1"/>
        <scheme val="none"/>
      </font>
      <alignment horizontal="right" vertical="top"/>
    </ndxf>
  </rcc>
  <rfmt sheetId="14" sqref="C23" start="0" length="0">
    <dxf>
      <font>
        <sz val="12"/>
        <color theme="1"/>
        <name val="Times New Roman"/>
        <family val="1"/>
        <scheme val="none"/>
      </font>
      <alignment horizontal="right" vertical="top"/>
    </dxf>
  </rfmt>
  <rfmt sheetId="14" sqref="D23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E23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F23" start="0" length="0">
    <dxf>
      <font>
        <sz val="12"/>
        <name val="Times New Roman"/>
        <family val="1"/>
        <scheme val="none"/>
      </font>
      <alignment horizontal="justify" vertical="top"/>
    </dxf>
  </rfmt>
  <rfmt sheetId="14" sqref="G23" start="0" length="0">
    <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justify" vertical="top"/>
    </dxf>
  </rfmt>
  <rcc rId="3065" sId="14" odxf="1" dxf="1">
    <nc r="B24" t="inlineStr">
      <is>
        <t>V12 multi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66" sId="14" odxf="1" dxf="1">
    <nc r="C24" t="inlineStr">
      <is>
        <t>5L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2"/>
        <color theme="1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67" sId="14" odxf="1" dxf="1" numFmtId="34">
    <nc r="D24">
      <v>1</v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68" sId="14" odxf="1" dxf="1">
    <nc r="E24">
      <f>'C:\Users\sebentile\Desktop\Gross Margins 2024\[2025_Convetional Vegetables.xlsx]Item List 2024'!D155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69" sId="14" odxf="1" dxf="1">
    <nc r="F24">
      <f>D24*E24</f>
    </nc>
    <odxf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70" sId="14" odxf="1" dxf="1">
    <nc r="G24">
      <f>F24/2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071" sId="14" odxf="1" dxf="1">
    <nc r="B25" t="inlineStr">
      <is>
        <t>Labour, packaging material and Transport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top/>
        <bottom/>
      </border>
    </odxf>
    <ndxf>
      <font>
        <b/>
        <sz val="12"/>
        <color theme="1"/>
        <name val="Times New Roman"/>
        <family val="1"/>
        <scheme val="none"/>
      </font>
      <alignment horizontal="left" vertical="top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ndxf>
  </rcc>
  <rfmt sheetId="14" sqref="E25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F25" start="0" length="0">
    <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4" sqref="G25" start="0" length="0">
    <dxf>
      <font>
        <sz val="12"/>
        <name val="Times New Roman"/>
        <family val="1"/>
        <scheme val="none"/>
      </font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3072" sId="14" odxf="1" dxf="1">
    <nc r="B26" t="inlineStr">
      <is>
        <t>Planting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73" sId="14" odxf="1" dxf="1">
    <nc r="C26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74" sId="14" odxf="1" dxf="1" numFmtId="34">
    <nc r="D26">
      <v>10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75" sId="14" odxf="1" dxf="1">
    <nc r="E26">
      <f>'C:\Users\sebentile\Desktop\Gross Margins 2024\[2025_Convetional Vegetables.xlsx]Item List 2024'!D10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76" sId="14" odxf="1" dxf="1">
    <nc r="F26">
      <f>D26*E26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77" sId="14" odxf="1" dxf="1">
    <nc r="G26">
      <f>F26/2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78" sId="14" odxf="1" dxf="1">
    <nc r="B27" t="inlineStr">
      <is>
        <t>Weeding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79" sId="14" odxf="1" dxf="1">
    <nc r="C27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80" sId="14" odxf="1" dxf="1" numFmtId="34">
    <nc r="D27">
      <v>20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81" sId="14" odxf="1" dxf="1">
    <nc r="E27">
      <f>'C:\Users\sebentile\Desktop\Gross Margins 2024\[2025_Convetional Vegetables.xlsx]Item List 2024'!D10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82" sId="14" odxf="1" dxf="1">
    <nc r="F27">
      <f>D27*E27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83" sId="14" odxf="1" dxf="1">
    <nc r="G27">
      <f>F27/2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84" sId="14" odxf="1" dxf="1">
    <nc r="B28" t="inlineStr">
      <is>
        <t>Side Dressing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85" sId="14" odxf="1" dxf="1">
    <nc r="C28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86" sId="14" odxf="1" dxf="1" numFmtId="34">
    <nc r="D28">
      <v>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87" sId="14" odxf="1" dxf="1">
    <nc r="E28">
      <f>'C:\Users\sebentile\Desktop\Gross Margins 2024\[2025_Convetional Vegetables.xlsx]Item List 2024'!D10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88" sId="14" odxf="1" dxf="1">
    <nc r="F28">
      <f>D28*E28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89" sId="14" odxf="1" dxf="1">
    <nc r="G28">
      <f>F28/2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90" sId="14" odxf="1" dxf="1">
    <nc r="B29" t="inlineStr">
      <is>
        <t>Pest and Disease Control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91" sId="14" odxf="1" dxf="1">
    <nc r="C29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92" sId="14" odxf="1" dxf="1" numFmtId="34">
    <nc r="D29">
      <v>2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93" sId="14" odxf="1" dxf="1">
    <nc r="E29">
      <f>'C:\Users\sebentile\Desktop\Gross Margins 2024\[2025_Convetional Vegetables.xlsx]Item List 2024'!D10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94" sId="14" odxf="1" dxf="1">
    <nc r="F29">
      <f>D29*E29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95" sId="14" odxf="1" dxf="1">
    <nc r="G29">
      <f>F29/2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96" sId="14" odxf="1" dxf="1">
    <nc r="B30" t="inlineStr">
      <is>
        <t>Irrigation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097" sId="14" odxf="1" dxf="1">
    <nc r="C30" t="inlineStr">
      <is>
        <t>md/5 hrs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98" sId="14" odxf="1" dxf="1" numFmtId="34">
    <nc r="D30">
      <v>5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099" sId="14" odxf="1" dxf="1">
    <nc r="E30">
      <f>'C:\Users\sebentile\Desktop\Gross Margins 2024\[2025_Convetional Vegetables.xlsx]Item List 2024'!D10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00" sId="14" odxf="1" dxf="1">
    <nc r="F30">
      <f>D30*E30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01" sId="14" odxf="1" dxf="1">
    <nc r="G30">
      <f>F30/2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02" sId="14" odxf="1" dxf="1">
    <nc r="B31" t="inlineStr">
      <is>
        <t>Packaging (Plastics)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103" sId="14" odxf="1" dxf="1">
    <nc r="C31" t="inlineStr">
      <is>
        <t>100 per pack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04" sId="14" odxf="1" dxf="1" numFmtId="34">
    <nc r="D31">
      <v>300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05" sId="14" odxf="1" dxf="1">
    <nc r="E31">
      <f>'C:\Users\sebentile\Desktop\Gross Margins 2024\[2025_Convetional Vegetables.xlsx]Item List 2024'!D289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06" sId="14" odxf="1" dxf="1">
    <nc r="F31">
      <f>D31*E31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07" sId="14" odxf="1" dxf="1">
    <nc r="G31">
      <f>F31/2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08" sId="14" odxf="1" dxf="1">
    <nc r="B32" t="inlineStr">
      <is>
        <t>Transport (market)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109" sId="14" odxf="1" dxf="1">
    <nc r="C32" t="inlineStr">
      <is>
        <t>tons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10" sId="14" odxf="1" dxf="1" numFmtId="34">
    <nc r="D32">
      <v>30</v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11" sId="14" odxf="1" dxf="1">
    <nc r="E32">
      <f>'C:\Users\sebentile\Desktop\Gross Margins 2024\[2025_Convetional Vegetables.xlsx]Item List 2024'!D9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12" sId="14" odxf="1" dxf="1">
    <nc r="F32">
      <f>D32*E32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13" sId="14" odxf="1" dxf="1">
    <nc r="G32">
      <f>F32/2</f>
    </nc>
    <odxf>
      <alignment horizontal="general" vertical="bottom"/>
      <border outline="0">
        <right/>
        <bottom/>
      </border>
    </odxf>
    <ndxf>
      <font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14" sId="14" odxf="1" dxf="1">
    <nc r="B33" t="inlineStr">
      <is>
        <t>Total Variable Costs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33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33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33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3115" sId="14" odxf="1" dxf="1">
    <nc r="F33">
      <f>SUM(F6:F32)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116" sId="14" odxf="1" dxf="1">
    <nc r="G33">
      <f>SUM(G6:G32)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117" sId="14" odxf="1" dxf="1">
    <nc r="B34" t="inlineStr">
      <is>
        <t>Gross Profit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34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3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34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3118" sId="14" odxf="1" dxf="1">
    <nc r="F34">
      <f>F3-F33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119" sId="14" odxf="1" dxf="1">
    <nc r="G34">
      <f>G3-G33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120" sId="14" odxf="1" dxf="1">
    <nc r="B35" t="inlineStr">
      <is>
        <t>Gross Margin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4" sqref="C35" start="0" length="0">
    <dxf>
      <font>
        <sz val="12"/>
        <color theme="1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D35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35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3121" sId="14" odxf="1" s="1" dxf="1">
    <nc r="F35">
      <f>F34/F3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122" sId="14" odxf="1" s="1" dxf="1" numFmtId="13">
    <nc r="G35">
      <v>0.53857142857142859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123" sId="14" odxf="1" dxf="1">
    <nc r="B36" t="inlineStr">
      <is>
        <t>BEP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124" sId="14" odxf="1" dxf="1">
    <nc r="C36" t="inlineStr">
      <is>
        <t>E/Bunch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fmt sheetId="14" sqref="D36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36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3125" sId="14" odxf="1" s="1" dxf="1">
    <nc r="F36">
      <f>F33/D3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126" sId="14" odxf="1" s="1" dxf="1">
    <nc r="G36">
      <f>G33/J3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127" sId="14" odxf="1" dxf="1">
    <nc r="B37" t="inlineStr">
      <is>
        <t>BEY</t>
      </is>
    </nc>
    <o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bottom/>
      </border>
    </odxf>
    <ndxf>
      <font>
        <b/>
        <sz val="12"/>
        <color theme="1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128" sId="14" odxf="1" dxf="1">
    <nc r="C37" t="inlineStr">
      <is>
        <t>Bunches/ha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right/>
        <bottom/>
      </border>
    </odxf>
    <ndxf>
      <font>
        <sz val="12"/>
        <color theme="1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fmt sheetId="14" sqref="D37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4" sqref="E37" start="0" length="0">
    <dxf>
      <font>
        <sz val="12"/>
        <name val="Times New Roman"/>
        <family val="1"/>
        <scheme val="none"/>
      </font>
      <alignment vertical="top"/>
      <border outline="0">
        <right style="medium">
          <color indexed="64"/>
        </right>
        <bottom style="medium">
          <color indexed="64"/>
        </bottom>
      </border>
    </dxf>
  </rfmt>
  <rcc rId="3129" sId="14" odxf="1" dxf="1">
    <nc r="F37">
      <f>F33/E3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130" sId="14" odxf="1" dxf="1">
    <nc r="G37">
      <f>G33/E3</f>
    </nc>
    <odxf>
      <font>
        <b val="0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fmt sheetId="14" sqref="H37" start="0" length="0">
    <dxf>
      <numFmt numFmtId="2" formatCode="0.00"/>
    </dxf>
  </rfmt>
  <rrc rId="3131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Green Mealies</t>
        </is>
      </nc>
      <ndxf>
        <font>
          <b/>
          <sz val="12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ndxf>
    </rcc>
    <rfmt sheetId="15" sqref="C1" start="0" length="0">
      <dxf>
        <font>
          <b/>
          <sz val="12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dxf>
    </rfmt>
    <rfmt sheetId="15" sqref="D1" start="0" length="0">
      <dxf>
        <font>
          <b/>
          <sz val="12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dxf>
    </rfmt>
    <rfmt sheetId="15" sqref="E1" start="0" length="0">
      <dxf>
        <font>
          <b/>
          <sz val="12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dxf>
    </rfmt>
    <rfmt sheetId="15" sqref="F1" start="0" length="0">
      <dxf>
        <font>
          <b/>
          <sz val="12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dxf>
    </rfmt>
    <rfmt sheetId="15" sqref="G1" start="0" length="0">
      <dxf>
        <font>
          <b/>
          <sz val="12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dxf>
    </rfmt>
  </rrc>
  <rrc rId="3132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fmt sheetId="15" sqref="B1" start="0" length="0">
      <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5" dxf="1">
      <nc r="C1" t="inlineStr">
        <is>
          <t>Units</t>
        </is>
      </nc>
      <ndxf>
        <font>
          <b/>
          <sz val="12"/>
          <name val="Times New Roman"/>
          <family val="1"/>
          <scheme val="none"/>
        </font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D1" t="inlineStr">
        <is>
          <t>Units/ha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E1" t="inlineStr">
        <is>
          <t>Amount/Unit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F1" t="inlineStr">
        <is>
          <t>Amount/ha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G1" t="inlineStr">
        <is>
          <t>Amount/0.5ha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33" sId="15" ref="A1:XFD1" action="deleteRow">
    <undo index="65535" exp="ref" v="1" dr="E1" r="G29" sId="15"/>
    <undo index="65535" exp="ref" v="1" dr="E1" r="F29" sId="15"/>
    <undo index="65535" exp="ref" v="1" dr="J1" r="G28" sId="15"/>
    <undo index="65535" exp="ref" v="1" dr="D1" r="F28" sId="15"/>
    <undo index="65535" exp="ref" v="1" dr="F1" r="F27" sId="15"/>
    <undo index="0" exp="ref" v="1" dr="G1" r="G26" sId="15"/>
    <undo index="0" exp="ref" v="1" dr="F1" r="F26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Income</t>
        </is>
      </nc>
      <ndxf>
        <font>
          <b/>
          <sz val="12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Cobs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30000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E1">
        <v>4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dxf="1">
      <nc r="J1">
        <f>D1/2</f>
      </nc>
      <ndxf>
        <numFmt numFmtId="164" formatCode="_-* #,##0.00_-;\-* #,##0.00_-;_-* &quot;-&quot;??_-;_-@_-"/>
      </ndxf>
    </rcc>
  </rrc>
  <rrc rId="3134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Variable Cost</t>
        </is>
      </nc>
      <ndxf>
        <font>
          <b/>
          <sz val="12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5" sqref="C1" start="0" length="0">
      <dxf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5" s="1" sqref="D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5" s="1" sqref="E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5" s="1" sqref="F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5" s="1" sqref="G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3135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Items</t>
        </is>
      </nc>
      <ndxf>
        <font>
          <b/>
          <sz val="12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Units</t>
        </is>
      </nc>
      <ndxf>
        <font>
          <b/>
          <sz val="12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D1" t="inlineStr">
        <is>
          <t>Quantity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 t="inlineStr">
        <is>
          <t>Cost/Unit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 t="inlineStr">
        <is>
          <t>Total Cost/Ha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 t="inlineStr">
        <is>
          <t>Total Cost/0.5 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36" sId="15" ref="A1:XFD1" action="deleteRow">
    <undo index="65535" exp="area" dr="G1:G21" r="G22" sId="15"/>
    <undo index="65535" exp="area" dr="F1:F21" r="F22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Seeds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5kg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5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'Item List 2024'!D56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37" sId="15" ref="A1:XFD1" action="deleteRow">
    <undo index="65535" exp="area" dr="G1:G20" r="G21" sId="15"/>
    <undo index="65535" exp="area" dr="F1:F20" r="F21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Ploughing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Hours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2.5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'Item List 2024'!D2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38" sId="15" ref="A1:XFD1" action="deleteRow">
    <undo index="65535" exp="area" dr="G1:G19" r="G20" sId="15"/>
    <undo index="65535" exp="area" dr="F1:F19" r="F20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Discing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Hours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1.5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'Item List 2024'!D3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39" sId="15" ref="A1:XFD1" action="deleteRow">
    <undo index="65535" exp="area" dr="G1:G18" r="G19" sId="15"/>
    <undo index="65535" exp="area" dr="F1:F18" r="F19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Ridging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Hours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1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'Item List 2024'!D4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40" sId="15" ref="A1:XFD1" action="deleteRow">
    <undo index="65535" exp="area" dr="G1:G17" r="G18" sId="15"/>
    <undo index="65535" exp="area" dr="F1:F17" r="F18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Fertilizer - 2:3:2 (37)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50kg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6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'Item List 2024'!D142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41" sId="15" ref="A1:XFD1" action="deleteRow">
    <undo index="65535" exp="area" dr="G1:G16" r="G17" sId="15"/>
    <undo index="65535" exp="area" dr="F1:F16" r="F17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Lime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50 kg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20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Tomatoes!D13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42" sId="15" ref="A1:XFD1" action="deleteRow">
    <undo index="65535" exp="area" dr="G1:G15" r="G16" sId="15"/>
    <undo index="65535" exp="area" dr="F1:F15" r="F16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L.A.N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50kg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4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'Item List 2024'!D145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43" sId="15" ref="A1:XFD1" action="deleteRow">
    <undo index="65535" exp="area" dr="G1:G14" r="G15" sId="15"/>
    <undo index="65535" exp="area" dr="F1:F14" r="F15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Transport (Inputs)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Trips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2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'Item List 2024'!D8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44" sId="15" ref="A1:XFD1" action="deleteRow">
    <undo index="65535" exp="area" dr="G1:G13" r="G14" sId="15"/>
    <undo index="65535" exp="area" dr="F1:F13" r="F14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Irrigation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Power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2.5</v>
      </nc>
      <n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'Item List 2024'!D7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45" sId="15" ref="A1:XFD1" action="deleteRow">
    <undo index="65535" exp="area" dr="G1:G12" r="G13" sId="15"/>
    <undo index="65535" exp="area" dr="F1:F12" r="F13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Irrigation Maintenance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5" sqref="C1" start="0" length="0">
      <dxf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5" s="1" dxf="1" numFmtId="34">
      <nc r="D1">
        <v>1</v>
      </nc>
      <n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Tomatoes!D17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46" sId="15" ref="A1:XFD1" action="deleteRow">
    <undo index="65535" exp="area" dr="G1:G11" r="G12" sId="15"/>
    <undo index="65535" exp="area" dr="F1:F11" r="F12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Chemicals</t>
        </is>
      </nc>
      <ndxf>
        <font>
          <b/>
          <sz val="12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5" sqref="C1" start="0" length="0">
      <dxf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5" s="1" sqref="D1" start="0" length="0">
      <dxf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5" s="1" sqref="E1" start="0" length="0">
      <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5" s="1" sqref="F1" start="0" length="0">
      <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5" s="1" sqref="G1" start="0" length="0">
      <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3147" sId="15" ref="A1:XFD1" action="deleteRow">
    <undo index="65535" exp="area" dr="G1:G10" r="G11" sId="15"/>
    <undo index="65535" exp="area" dr="F1:F10" r="F11" sId="15"/>
    <rfmt sheetId="15" xfDxf="1" sqref="A1:XFD1" start="0" length="0"/>
    <rcc rId="0" sId="15" dxf="1">
      <nc r="B1" t="inlineStr">
        <is>
          <t>Methomyl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1kg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'Item List 2024'!D205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48" sId="15" ref="A1:XFD1" action="deleteRow">
    <undo index="65535" exp="area" dr="G1:G9" r="G10" sId="15"/>
    <undo index="65535" exp="area" dr="F1:F9" r="F10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Cruiser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60ml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2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E1">
        <v>250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49" sId="15" ref="A1:XFD1" action="deleteRow">
    <undo index="65535" exp="area" dr="G1:G8" r="G9" sId="15"/>
    <undo index="65535" exp="area" dr="F1:F8" r="F9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>
        <f>'Item List 2024'!B215</f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5" dxf="1">
      <nc r="C1" t="inlineStr">
        <is>
          <t>1L</t>
        </is>
      </nc>
      <ndxf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 numFmtId="34">
      <nc r="D1">
        <v>1</v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E1">
        <f>'Item List 2024'!D215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5" s="1" dxf="1">
      <nc r="G1">
        <f>F1</f>
      </nc>
      <ndxf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150" sId="15" ref="A1:XFD1" action="deleteRow">
    <undo index="65535" exp="area" dr="G1:G7" r="G8" sId="15"/>
    <undo index="65535" exp="area" dr="F1:F7" r="F8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Labour</t>
        </is>
      </nc>
      <ndxf>
        <font>
          <b/>
          <sz val="12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5" sqref="C1" start="0" length="0">
      <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D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E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F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G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rc rId="3151" sId="15" ref="A1:XFD1" action="deleteRow">
    <undo index="65535" exp="area" dr="G1:G6" r="G7" sId="15"/>
    <undo index="65535" exp="area" dr="F1:F6" r="F7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Weeding</t>
        </is>
      </nc>
      <ndxf>
        <fill>
          <patternFill patternType="solid">
            <bgColor theme="5" tint="0.59999389629810485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dxf="1">
      <nc r="C1" t="inlineStr">
        <is>
          <t>md/5 hrs</t>
        </is>
      </nc>
      <ndxf>
        <fill>
          <patternFill patternType="solid">
            <bgColor theme="5" tint="0.59999389629810485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 numFmtId="34">
      <nc r="D1">
        <v>30</v>
      </nc>
      <ndxf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E1">
        <f>'Item List 2024'!D10</f>
      </nc>
      <ndxf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52" sId="15" ref="A1:XFD1" action="deleteRow">
    <undo index="65535" exp="area" dr="G1:G5" r="G6" sId="15"/>
    <undo index="65535" exp="area" dr="F1:F5" r="F6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Side Dressing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dxf="1">
      <nc r="C1" t="inlineStr">
        <is>
          <t>md/5 hrs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 numFmtId="34">
      <nc r="D1">
        <v>5</v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E1">
        <f>'Item List 2024'!D10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53" sId="15" ref="A1:XFD1" action="deleteRow">
    <undo index="65535" exp="area" dr="G1:G4" r="G5" sId="15"/>
    <undo index="65535" exp="area" dr="F1:F4" r="F5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Pest &amp; Disease Control</t>
        </is>
      </nc>
      <ndxf>
        <alignment horizontal="left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dxf="1">
      <nc r="C1" t="inlineStr">
        <is>
          <t>md/5 hrs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 numFmtId="34">
      <nc r="D1">
        <v>12</v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E1">
        <f>'Item List 2024'!D10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54" sId="15" ref="A1:XFD1" action="deleteRow">
    <undo index="65535" exp="area" dr="G1:G3" r="G4" sId="15"/>
    <undo index="65535" exp="area" dr="F1:F3" r="F4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Irrigation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dxf="1">
      <nc r="C1" t="inlineStr">
        <is>
          <t>md/5 hrs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 numFmtId="34">
      <nc r="D1">
        <v>15</v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E1">
        <f>'Item List 2024'!D10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55" sId="15" ref="A1:XFD1" action="deleteRow">
    <undo index="65535" exp="area" dr="G1:G2" r="G3" sId="15"/>
    <undo index="65535" exp="area" dr="F1:F2" r="F3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Harvesting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dxf="1">
      <nc r="C1" t="inlineStr">
        <is>
          <t>md/5 hrs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 numFmtId="34">
      <nc r="D1">
        <v>15</v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E1">
        <f>'Item List 2024'!D10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56" sId="15" ref="A1:XFD1" action="deleteRow">
    <undo index="65535" exp="area" dr="G1" r="G2" sId="15"/>
    <undo index="65535" exp="area" dr="F1" r="F2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Transport (market)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dxf="1">
      <nc r="C1" t="inlineStr">
        <is>
          <t>tons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 numFmtId="34">
      <nc r="D1">
        <v>20</v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E1">
        <f>'Item List 2024'!D9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F1">
        <f>D1*E1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G1">
        <f>F1/2</f>
      </nc>
      <n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57" sId="15" ref="A1:XFD1" action="deleteRow">
    <undo index="0" exp="ref" v="1" dr="G1" r="G5" sId="15"/>
    <undo index="0" exp="ref" v="1" dr="F1" r="F5" sId="15"/>
    <undo index="0" exp="ref" v="1" dr="G1" r="G4" sId="15"/>
    <undo index="0" exp="ref" v="1" dr="F1" r="F4" sId="15"/>
    <undo index="65535" exp="ref" v="1" dr="G1" r="G2" sId="15"/>
    <undo index="65535" exp="ref" v="1" dr="F1" r="F2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Total Variable Costs</t>
        </is>
      </nc>
      <ndxf>
        <font>
          <b/>
          <sz val="12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5" sqref="C1" start="0" length="0">
      <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D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E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5" s="1" dxf="1">
      <nc r="F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G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58" sId="15" ref="A1:XFD1" action="deleteRow">
    <undo index="0" exp="ref" v="1" dr="F1" r="F2" sId="15"/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Gross Profit</t>
        </is>
      </nc>
      <ndxf>
        <font>
          <b/>
          <sz val="12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5" sqref="C1" start="0" length="0">
      <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D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E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5" s="1" dxf="1">
      <nc r="F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G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59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>Gross Margin</t>
        </is>
      </nc>
      <ndxf>
        <font>
          <b/>
          <sz val="12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5" sqref="C1" start="0" length="0">
      <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D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E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5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 numFmtId="13">
      <nc r="G1">
        <v>0.73429166666666668</v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60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 xml:space="preserve">BEP </t>
        </is>
      </nc>
      <ndxf>
        <font>
          <b/>
          <sz val="12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dxf="1">
      <nc r="C1" t="inlineStr">
        <is>
          <t>E/tonne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5" s="1" sqref="D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E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5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61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cc rId="0" sId="15" dxf="1">
      <nc r="B1" t="inlineStr">
        <is>
          <t xml:space="preserve"> BEY </t>
        </is>
      </nc>
      <ndxf>
        <font>
          <b/>
          <sz val="12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dxf="1">
      <nc r="C1" t="inlineStr">
        <is>
          <t>tonnes/ha</t>
        </is>
      </nc>
      <ndxf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5" s="1" sqref="D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15" s="1" sqref="E1" start="0" length="0">
      <dxf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5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5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162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fmt sheetId="15" s="1" sqref="D1" start="0" length="0">
      <dxf>
        <numFmt numFmtId="35" formatCode="_(* #,##0.00_);_(* \(#,##0.00\);_(* &quot;-&quot;??_);_(@_)"/>
      </dxf>
    </rfmt>
    <rfmt sheetId="15" s="1" sqref="E1" start="0" length="0">
      <dxf>
        <numFmt numFmtId="35" formatCode="_(* #,##0.00_);_(* \(#,##0.00\);_(* &quot;-&quot;??_);_(@_)"/>
      </dxf>
    </rfmt>
    <rfmt sheetId="15" s="1" sqref="F1" start="0" length="0">
      <dxf>
        <numFmt numFmtId="35" formatCode="_(* #,##0.00_);_(* \(#,##0.00\);_(* &quot;-&quot;??_);_(@_)"/>
      </dxf>
    </rfmt>
    <rfmt sheetId="15" s="1" sqref="G1" start="0" length="0">
      <dxf>
        <numFmt numFmtId="35" formatCode="_(* #,##0.00_);_(* \(#,##0.00\);_(* &quot;-&quot;??_);_(@_)"/>
      </dxf>
    </rfmt>
  </rrc>
  <rrc rId="3163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fmt sheetId="15" s="1" sqref="D1" start="0" length="0">
      <dxf>
        <numFmt numFmtId="35" formatCode="_(* #,##0.00_);_(* \(#,##0.00\);_(* &quot;-&quot;??_);_(@_)"/>
      </dxf>
    </rfmt>
    <rfmt sheetId="15" s="1" sqref="E1" start="0" length="0">
      <dxf>
        <numFmt numFmtId="35" formatCode="_(* #,##0.00_);_(* \(#,##0.00\);_(* &quot;-&quot;??_);_(@_)"/>
      </dxf>
    </rfmt>
    <rfmt sheetId="15" s="1" sqref="F1" start="0" length="0">
      <dxf>
        <numFmt numFmtId="35" formatCode="_(* #,##0.00_);_(* \(#,##0.00\);_(* &quot;-&quot;??_);_(@_)"/>
      </dxf>
    </rfmt>
    <rfmt sheetId="15" s="1" sqref="G1" start="0" length="0">
      <dxf>
        <numFmt numFmtId="35" formatCode="_(* #,##0.00_);_(* \(#,##0.00\);_(* &quot;-&quot;??_);_(@_)"/>
      </dxf>
    </rfmt>
  </rrc>
  <rrc rId="3164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fmt sheetId="15" s="1" sqref="D1" start="0" length="0">
      <dxf>
        <numFmt numFmtId="35" formatCode="_(* #,##0.00_);_(* \(#,##0.00\);_(* &quot;-&quot;??_);_(@_)"/>
      </dxf>
    </rfmt>
    <rfmt sheetId="15" s="1" sqref="E1" start="0" length="0">
      <dxf>
        <numFmt numFmtId="35" formatCode="_(* #,##0.00_);_(* \(#,##0.00\);_(* &quot;-&quot;??_);_(@_)"/>
      </dxf>
    </rfmt>
    <rfmt sheetId="15" s="1" sqref="F1" start="0" length="0">
      <dxf>
        <numFmt numFmtId="35" formatCode="_(* #,##0.00_);_(* \(#,##0.00\);_(* &quot;-&quot;??_);_(@_)"/>
      </dxf>
    </rfmt>
    <rfmt sheetId="15" s="1" sqref="G1" start="0" length="0">
      <dxf>
        <numFmt numFmtId="35" formatCode="_(* #,##0.00_);_(* \(#,##0.00\);_(* &quot;-&quot;??_);_(@_)"/>
      </dxf>
    </rfmt>
  </rrc>
  <rrc rId="3165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fmt sheetId="15" s="1" sqref="D1" start="0" length="0">
      <dxf>
        <numFmt numFmtId="35" formatCode="_(* #,##0.00_);_(* \(#,##0.00\);_(* &quot;-&quot;??_);_(@_)"/>
      </dxf>
    </rfmt>
    <rfmt sheetId="15" s="1" sqref="E1" start="0" length="0">
      <dxf>
        <numFmt numFmtId="35" formatCode="_(* #,##0.00_);_(* \(#,##0.00\);_(* &quot;-&quot;??_);_(@_)"/>
      </dxf>
    </rfmt>
    <rfmt sheetId="15" s="1" sqref="F1" start="0" length="0">
      <dxf>
        <numFmt numFmtId="35" formatCode="_(* #,##0.00_);_(* \(#,##0.00\);_(* &quot;-&quot;??_);_(@_)"/>
      </dxf>
    </rfmt>
    <rfmt sheetId="15" s="1" sqref="G1" start="0" length="0">
      <dxf>
        <numFmt numFmtId="35" formatCode="_(* #,##0.00_);_(* \(#,##0.00\);_(* &quot;-&quot;??_);_(@_)"/>
      </dxf>
    </rfmt>
  </rrc>
  <rrc rId="3166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fmt sheetId="15" s="1" sqref="D1" start="0" length="0">
      <dxf>
        <numFmt numFmtId="35" formatCode="_(* #,##0.00_);_(* \(#,##0.00\);_(* &quot;-&quot;??_);_(@_)"/>
      </dxf>
    </rfmt>
    <rfmt sheetId="15" s="1" sqref="E1" start="0" length="0">
      <dxf>
        <numFmt numFmtId="35" formatCode="_(* #,##0.00_);_(* \(#,##0.00\);_(* &quot;-&quot;??_);_(@_)"/>
      </dxf>
    </rfmt>
    <rfmt sheetId="15" s="1" sqref="F1" start="0" length="0">
      <dxf>
        <numFmt numFmtId="35" formatCode="_(* #,##0.00_);_(* \(#,##0.00\);_(* &quot;-&quot;??_);_(@_)"/>
      </dxf>
    </rfmt>
    <rfmt sheetId="15" s="1" sqref="G1" start="0" length="0">
      <dxf>
        <numFmt numFmtId="35" formatCode="_(* #,##0.00_);_(* \(#,##0.00\);_(* &quot;-&quot;??_);_(@_)"/>
      </dxf>
    </rfmt>
  </rrc>
  <rrc rId="3167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fmt sheetId="15" s="1" sqref="D1" start="0" length="0">
      <dxf>
        <numFmt numFmtId="35" formatCode="_(* #,##0.00_);_(* \(#,##0.00\);_(* &quot;-&quot;??_);_(@_)"/>
      </dxf>
    </rfmt>
    <rfmt sheetId="15" s="1" sqref="E1" start="0" length="0">
      <dxf>
        <numFmt numFmtId="35" formatCode="_(* #,##0.00_);_(* \(#,##0.00\);_(* &quot;-&quot;??_);_(@_)"/>
      </dxf>
    </rfmt>
    <rfmt sheetId="15" s="1" sqref="F1" start="0" length="0">
      <dxf>
        <numFmt numFmtId="35" formatCode="_(* #,##0.00_);_(* \(#,##0.00\);_(* &quot;-&quot;??_);_(@_)"/>
      </dxf>
    </rfmt>
    <rfmt sheetId="15" s="1" sqref="G1" start="0" length="0">
      <dxf>
        <numFmt numFmtId="35" formatCode="_(* #,##0.00_);_(* \(#,##0.00\);_(* &quot;-&quot;??_);_(@_)"/>
      </dxf>
    </rfmt>
  </rrc>
  <rrc rId="3168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fmt sheetId="15" s="1" sqref="D1" start="0" length="0">
      <dxf>
        <numFmt numFmtId="35" formatCode="_(* #,##0.00_);_(* \(#,##0.00\);_(* &quot;-&quot;??_);_(@_)"/>
      </dxf>
    </rfmt>
    <rfmt sheetId="15" s="1" sqref="E1" start="0" length="0">
      <dxf>
        <numFmt numFmtId="35" formatCode="_(* #,##0.00_);_(* \(#,##0.00\);_(* &quot;-&quot;??_);_(@_)"/>
      </dxf>
    </rfmt>
    <rfmt sheetId="15" s="1" sqref="F1" start="0" length="0">
      <dxf>
        <numFmt numFmtId="35" formatCode="_(* #,##0.00_);_(* \(#,##0.00\);_(* &quot;-&quot;??_);_(@_)"/>
      </dxf>
    </rfmt>
    <rfmt sheetId="15" s="1" sqref="G1" start="0" length="0">
      <dxf>
        <numFmt numFmtId="35" formatCode="_(* #,##0.00_);_(* \(#,##0.00\);_(* &quot;-&quot;??_);_(@_)"/>
      </dxf>
    </rfmt>
  </rrc>
  <rrc rId="3169" sId="15" ref="A1:XFD1" action="deleteRow">
    <rfmt sheetId="15" xfDxf="1" sqref="A1:XFD1" start="0" length="0">
      <dxf>
        <font>
          <sz val="12"/>
          <name val="Times New Roman"/>
          <family val="1"/>
          <scheme val="none"/>
        </font>
      </dxf>
    </rfmt>
    <rfmt sheetId="15" s="1" sqref="D1" start="0" length="0">
      <dxf>
        <numFmt numFmtId="35" formatCode="_(* #,##0.00_);_(* \(#,##0.00\);_(* &quot;-&quot;??_);_(@_)"/>
      </dxf>
    </rfmt>
    <rfmt sheetId="15" s="1" sqref="E1" start="0" length="0">
      <dxf>
        <numFmt numFmtId="35" formatCode="_(* #,##0.00_);_(* \(#,##0.00\);_(* &quot;-&quot;??_);_(@_)"/>
      </dxf>
    </rfmt>
    <rfmt sheetId="15" s="1" sqref="F1" start="0" length="0">
      <dxf>
        <numFmt numFmtId="35" formatCode="_(* #,##0.00_);_(* \(#,##0.00\);_(* &quot;-&quot;??_);_(@_)"/>
      </dxf>
    </rfmt>
    <rfmt sheetId="15" s="1" sqref="G1" start="0" length="0">
      <dxf>
        <numFmt numFmtId="35" formatCode="_(* #,##0.00_);_(* \(#,##0.00\);_(* &quot;-&quot;??_);_(@_)"/>
      </dxf>
    </rfmt>
  </rrc>
  <rcc rId="3170" sId="15" odxf="1" dxf="1">
    <nc r="B1" t="inlineStr">
      <is>
        <t>Green Mealies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bottom style="medium">
          <color indexed="64"/>
        </bottom>
      </border>
    </ndxf>
  </rcc>
  <rfmt sheetId="15" sqref="B2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171" sId="15" odxf="1" dxf="1">
    <nc r="C2" t="inlineStr">
      <is>
        <t>Units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172" sId="15" odxf="1" dxf="1">
    <nc r="D2" t="inlineStr">
      <is>
        <t>Units/ha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173" sId="15" odxf="1" dxf="1">
    <nc r="E2" t="inlineStr">
      <is>
        <t>Amount/Unit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174" sId="15" odxf="1" dxf="1">
    <nc r="F2" t="inlineStr">
      <is>
        <t>Amount/ha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175" sId="15" odxf="1" dxf="1">
    <nc r="G2" t="inlineStr">
      <is>
        <t>Amount/0.5ha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176" sId="15" odxf="1" dxf="1">
    <nc r="B3" t="inlineStr">
      <is>
        <t>Income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177" sId="15" odxf="1" dxf="1">
    <nc r="C3" t="inlineStr">
      <is>
        <t>Cobs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78" sId="15" odxf="1" dxf="1" numFmtId="34">
    <nc r="D3">
      <v>25500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79" sId="15" odxf="1" dxf="1" numFmtId="34">
    <nc r="E3">
      <v>4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80" sId="15" odxf="1" dxf="1">
    <nc r="F3">
      <f>D3*E3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81" sId="15" odxf="1" dxf="1">
    <nc r="G3">
      <f>F3/2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82" sId="15" odxf="1" dxf="1">
    <nc r="J3">
      <f>D3/2</f>
    </nc>
    <odxf>
      <numFmt numFmtId="0" formatCode="General"/>
    </odxf>
    <ndxf>
      <numFmt numFmtId="164" formatCode="_-* #,##0.00_-;\-* #,##0.00_-;_-* &quot;-&quot;??_-;_-@_-"/>
    </ndxf>
  </rcc>
  <rcc rId="3183" sId="15" odxf="1" dxf="1">
    <nc r="B4" t="inlineStr">
      <is>
        <t>Variable Cost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5" sqref="C4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5" sqref="D4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5" sqref="E4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5" sqref="F4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5" sqref="G4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3184" sId="15" odxf="1" dxf="1">
    <nc r="B5" t="inlineStr">
      <is>
        <t>Items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185" sId="15" odxf="1" dxf="1">
    <nc r="C5" t="inlineStr">
      <is>
        <t>Units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86" sId="15" odxf="1" dxf="1">
    <nc r="D5" t="inlineStr">
      <is>
        <t>Quantity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87" sId="15" odxf="1" dxf="1">
    <nc r="E5" t="inlineStr">
      <is>
        <t>Cost/Unit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88" sId="15" odxf="1" dxf="1">
    <nc r="F5" t="inlineStr">
      <is>
        <t>Total Cost/Ha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89" sId="15" odxf="1" dxf="1">
    <nc r="G5" t="inlineStr">
      <is>
        <t>Total Cost/0.5 Ha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90" sId="15" odxf="1" dxf="1">
    <nc r="B6" t="inlineStr">
      <is>
        <t>Seeds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191" sId="15" odxf="1" dxf="1">
    <nc r="C6" t="inlineStr">
      <is>
        <t>5kg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92" sId="15" odxf="1" dxf="1" numFmtId="34">
    <nc r="D6">
      <v>5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93" sId="15" odxf="1" dxf="1">
    <nc r="E6">
      <f>'C:\Users\sebentile\Desktop\Gross Margins 2024\[2025_Convetional Vegetables.xlsx]Item List 2024'!D56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94" sId="15" odxf="1" dxf="1">
    <nc r="F6">
      <f>D6*E6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95" sId="15" odxf="1" dxf="1">
    <nc r="G6">
      <f>F6/2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96" sId="15" odxf="1" dxf="1">
    <nc r="B7" t="inlineStr">
      <is>
        <t>Ploughing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197" sId="15" odxf="1" dxf="1">
    <nc r="C7" t="inlineStr">
      <is>
        <t>Hours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98" sId="15" odxf="1" dxf="1" numFmtId="34">
    <nc r="D7">
      <v>2.5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199" sId="15" odxf="1" dxf="1">
    <nc r="E7">
      <f>'C:\Users\sebentile\Desktop\Gross Margins 2024\[2025_Convetional Vegetables.xlsx]Item List 2024'!D2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00" sId="15" odxf="1" dxf="1">
    <nc r="F7">
      <f>D7*E7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01" sId="15" odxf="1" dxf="1">
    <nc r="G7">
      <f>F7/2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02" sId="15" odxf="1" dxf="1">
    <nc r="B8" t="inlineStr">
      <is>
        <t>Discing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03" sId="15" odxf="1" dxf="1">
    <nc r="C8" t="inlineStr">
      <is>
        <t>Hours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04" sId="15" odxf="1" dxf="1" numFmtId="34">
    <nc r="D8">
      <v>1.5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05" sId="15" odxf="1" dxf="1">
    <nc r="E8">
      <f>'C:\Users\sebentile\Desktop\Gross Margins 2024\[2025_Convetional Vegetables.xlsx]Item List 2024'!D3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06" sId="15" odxf="1" dxf="1">
    <nc r="F8">
      <f>D8*E8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07" sId="15" odxf="1" dxf="1">
    <nc r="G8">
      <f>F8/2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08" sId="15" odxf="1" dxf="1">
    <nc r="B9" t="inlineStr">
      <is>
        <t>Ridging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09" sId="15" odxf="1" dxf="1">
    <nc r="C9" t="inlineStr">
      <is>
        <t>Hours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10" sId="15" odxf="1" dxf="1" numFmtId="34">
    <nc r="D9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11" sId="15" odxf="1" dxf="1">
    <nc r="E9">
      <f>'C:\Users\sebentile\Desktop\Gross Margins 2024\[2025_Convetional Vegetables.xlsx]Item List 2024'!D4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12" sId="15" odxf="1" dxf="1">
    <nc r="F9">
      <f>D9*E9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13" sId="15" odxf="1" dxf="1">
    <nc r="G9">
      <f>F9/2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14" sId="15" odxf="1" dxf="1">
    <nc r="B10" t="inlineStr">
      <is>
        <t>Fertilizer - 2:3:2 (37)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15" sId="15" odxf="1" dxf="1">
    <nc r="C10" t="inlineStr">
      <is>
        <t>50kg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16" sId="15" odxf="1" dxf="1" numFmtId="34">
    <nc r="D10">
      <v>6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17" sId="15" odxf="1" dxf="1">
    <nc r="E10">
      <f>'C:\Users\sebentile\Desktop\Gross Margins 2024\[2025_Convetional Vegetables.xlsx]Item List 2024'!D144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18" sId="15" odxf="1" dxf="1">
    <nc r="F10">
      <f>D10*E10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19" sId="15" odxf="1" dxf="1">
    <nc r="G10">
      <f>F10/2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20" sId="15" odxf="1" dxf="1">
    <nc r="B11" t="inlineStr">
      <is>
        <t>Lime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21" sId="15" odxf="1" dxf="1">
    <nc r="C11" t="inlineStr">
      <is>
        <t>50 kg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22" sId="15" odxf="1" dxf="1" numFmtId="34">
    <nc r="D11">
      <v>20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23" sId="15" odxf="1" dxf="1">
    <nc r="E11">
      <f>'C:\Users\sebentile\Desktop\Gross Margins 2024\[2025_Convetional Vegetables.xlsx]Item List 2024'!D152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24" sId="15" odxf="1" dxf="1">
    <nc r="F11">
      <f>D11*E11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25" sId="15" odxf="1" dxf="1">
    <nc r="G11">
      <f>F11/2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26" sId="15" odxf="1" dxf="1">
    <nc r="B12" t="inlineStr">
      <is>
        <t>L.A.N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27" sId="15" odxf="1" dxf="1">
    <nc r="C12" t="inlineStr">
      <is>
        <t>50kg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28" sId="15" odxf="1" dxf="1" numFmtId="34">
    <nc r="D12">
      <v>4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29" sId="15" odxf="1" dxf="1">
    <nc r="E12">
      <f>'C:\Users\sebentile\Desktop\Gross Margins 2024\[2025_Convetional Vegetables.xlsx]Item List 2024'!D147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30" sId="15" odxf="1" dxf="1">
    <nc r="F12">
      <f>D12*E12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31" sId="15" odxf="1" dxf="1">
    <nc r="G12">
      <f>F12/2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32" sId="15" odxf="1" dxf="1">
    <nc r="B13" t="inlineStr">
      <is>
        <t>Transport (Inputs)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33" sId="15" odxf="1" dxf="1">
    <nc r="C13" t="inlineStr">
      <is>
        <t>Trips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34" sId="15" odxf="1" dxf="1" numFmtId="34">
    <nc r="D13">
      <v>2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35" sId="15" odxf="1" dxf="1">
    <nc r="E13">
      <f>'C:\Users\sebentile\Desktop\Gross Margins 2024\[2025_Convetional Vegetables.xlsx]Item List 2024'!D8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36" sId="15" odxf="1" dxf="1">
    <nc r="F13">
      <f>D13*E13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37" sId="15" odxf="1" dxf="1">
    <nc r="G13">
      <f>F13/2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38" sId="15" odxf="1" dxf="1">
    <nc r="B14" t="inlineStr">
      <is>
        <t>Irrigation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39" sId="15" odxf="1" dxf="1">
    <nc r="C14" t="inlineStr">
      <is>
        <t>Power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40" sId="15" odxf="1" dxf="1" numFmtId="34">
    <nc r="D14">
      <v>1000</v>
    </nc>
    <odxf>
      <alignment vertical="bottom"/>
      <border outline="0">
        <right/>
        <bottom/>
      </border>
    </odxf>
    <ndxf>
      <alignment vertical="top"/>
      <border outline="0">
        <right style="medium">
          <color indexed="64"/>
        </right>
        <bottom style="medium">
          <color indexed="64"/>
        </bottom>
      </border>
    </ndxf>
  </rcc>
  <rcc rId="3241" sId="15" odxf="1" dxf="1" numFmtId="34">
    <nc r="E14">
      <v>2.8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42" sId="15" odxf="1" dxf="1">
    <nc r="F14">
      <f>D14*E14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43" sId="15" odxf="1" dxf="1">
    <nc r="G14">
      <f>F14/2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44" sId="15" odxf="1" dxf="1">
    <nc r="B15" t="inlineStr">
      <is>
        <t>Irrigation Maintenance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5" sqref="C15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3245" sId="15" odxf="1" dxf="1" numFmtId="34">
    <nc r="D15">
      <v>1</v>
    </nc>
    <odxf>
      <alignment vertical="bottom"/>
      <border outline="0">
        <right/>
        <bottom/>
      </border>
    </odxf>
    <ndxf>
      <alignment vertical="top"/>
      <border outline="0">
        <right style="medium">
          <color indexed="64"/>
        </right>
        <bottom style="medium">
          <color indexed="64"/>
        </bottom>
      </border>
    </ndxf>
  </rcc>
  <rcc rId="3246" sId="15" odxf="1" dxf="1">
    <nc r="E15">
      <f>'C:\Users\sebentile\Desktop\Gross Margins 2024\[2025_Convetional Vegetables.xlsx]Item List 2024'!D7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47" sId="15" odxf="1" dxf="1">
    <nc r="F15">
      <f>D15*E15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48" sId="15" odxf="1" dxf="1">
    <nc r="G15">
      <f>F15/2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49" sId="15" odxf="1" dxf="1">
    <nc r="B16" t="inlineStr">
      <is>
        <t>Chemicals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5" sqref="C16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5" sqref="D16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5" sqref="E16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5" sqref="F16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5" sqref="G16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5" sqref="A17" start="0" length="0">
    <dxf>
      <font>
        <sz val="11"/>
        <color theme="1"/>
        <name val="Calibri"/>
        <family val="2"/>
        <scheme val="minor"/>
      </font>
    </dxf>
  </rfmt>
  <rcc rId="3250" sId="15" odxf="1" dxf="1">
    <nc r="B17" t="inlineStr">
      <is>
        <t>Methomyl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51" sId="15" odxf="1" dxf="1">
    <nc r="C17" t="inlineStr">
      <is>
        <t>1kg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52" sId="15" odxf="1" dxf="1" numFmtId="34">
    <nc r="D17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53" sId="15" odxf="1" dxf="1">
    <nc r="E17">
      <f>'C:\Users\sebentile\Desktop\Gross Margins 2024\[2025_Convetional Vegetables.xlsx]Item List 2024'!D207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54" sId="15" odxf="1" dxf="1">
    <nc r="F17">
      <f>E17*D17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55" sId="15" odxf="1" dxf="1">
    <nc r="G17">
      <f>F17/2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fmt sheetId="15" sqref="H17" start="0" length="0">
    <dxf>
      <font>
        <sz val="11"/>
        <color theme="1"/>
        <name val="Calibri"/>
        <family val="2"/>
        <scheme val="minor"/>
      </font>
    </dxf>
  </rfmt>
  <rfmt sheetId="15" sqref="I17" start="0" length="0">
    <dxf>
      <font>
        <sz val="11"/>
        <color theme="1"/>
        <name val="Calibri"/>
        <family val="2"/>
        <scheme val="minor"/>
      </font>
    </dxf>
  </rfmt>
  <rfmt sheetId="15" sqref="J17" start="0" length="0">
    <dxf>
      <font>
        <sz val="11"/>
        <color theme="1"/>
        <name val="Calibri"/>
        <family val="2"/>
        <scheme val="minor"/>
      </font>
    </dxf>
  </rfmt>
  <rfmt sheetId="15" sqref="A17:XFD17" start="0" length="0">
    <dxf>
      <font>
        <sz val="11"/>
        <color theme="1"/>
        <name val="Calibri"/>
        <family val="2"/>
        <scheme val="minor"/>
      </font>
    </dxf>
  </rfmt>
  <rcc rId="3256" sId="15" odxf="1" dxf="1">
    <nc r="B18" t="inlineStr">
      <is>
        <t>Cruiser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57" sId="15" odxf="1" dxf="1">
    <nc r="C18" t="inlineStr">
      <is>
        <t>60ml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58" sId="15" odxf="1" dxf="1" numFmtId="34">
    <nc r="D18">
      <v>2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59" sId="15" odxf="1" dxf="1" numFmtId="34">
    <nc r="E18">
      <v>250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60" sId="15" odxf="1" dxf="1">
    <nc r="F18">
      <f>D18*E18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61" sId="15" odxf="1" dxf="1">
    <nc r="G18">
      <f>F18/2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62" sId="15" odxf="1" dxf="1">
    <nc r="B19">
      <f>'C:\Users\sebentile\Desktop\Gross Margins 2024\[2025_Convetional Vegetables.xlsx]Item List 2024'!B216</f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63" sId="15" odxf="1" dxf="1">
    <nc r="C19" t="inlineStr">
      <is>
        <t>1L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64" sId="15" odxf="1" dxf="1" numFmtId="34">
    <nc r="D19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65" sId="15" odxf="1" dxf="1">
    <nc r="E19">
      <f>'C:\Users\sebentile\Desktop\Gross Margins 2024\[2025_Convetional Vegetables.xlsx]Item List 2024'!D216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66" sId="15" odxf="1" dxf="1">
    <nc r="F19">
      <f>D19*E19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67" sId="15" odxf="1" dxf="1">
    <nc r="G19">
      <f>F19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68" sId="15" odxf="1" dxf="1">
    <nc r="B20" t="inlineStr">
      <is>
        <t>Bladex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69" sId="15" odxf="1" dxf="1">
    <nc r="C20" t="inlineStr">
      <is>
        <t>4L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70" sId="15" odxf="1" dxf="1" numFmtId="34">
    <nc r="D20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71" sId="15" odxf="1" dxf="1">
    <nc r="E20">
      <f>'C:\Users\sebentile\Desktop\Gross Margins 2024\[2025_Convetional Vegetables.xlsx]Item List 2024'!D239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72" sId="15" odxf="1" dxf="1">
    <nc r="F20">
      <f>D20*E20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73" sId="15" odxf="1" dxf="1">
    <nc r="G20">
      <f>F20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74" sId="15" odxf="1" dxf="1">
    <nc r="B21" t="inlineStr">
      <is>
        <t>Brigadier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275" sId="15" odxf="1" dxf="1">
    <nc r="C21" t="inlineStr">
      <is>
        <t>50g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76" sId="15" odxf="1" dxf="1" numFmtId="34">
    <nc r="D21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77" sId="15" odxf="1" dxf="1">
    <nc r="E21">
      <f>'C:\Users\sebentile\Desktop\Gross Margins 2024\[2025_Convetional Vegetables.xlsx]Item List 2024'!D252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78" sId="15" odxf="1" dxf="1">
    <nc r="F21">
      <f>D21*E21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79" sId="15" odxf="1" dxf="1">
    <nc r="G21">
      <f>F21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280" sId="15" odxf="1" dxf="1">
    <nc r="B22" t="inlineStr">
      <is>
        <t>Labour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5" sqref="C22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D22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E22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F22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G22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281" sId="15" odxf="1" dxf="1">
    <nc r="B23" t="inlineStr">
      <is>
        <t>Weeding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82" sId="15" odxf="1" dxf="1">
    <nc r="C23" t="inlineStr">
      <is>
        <t>md/5 hrs</t>
      </is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83" sId="15" odxf="1" dxf="1" numFmtId="34">
    <nc r="D23">
      <v>10</v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84" sId="15" odxf="1" dxf="1">
    <nc r="E23">
      <f>'C:\Users\sebentile\Desktop\Gross Margins 2024\[2025_Convetional Vegetables.xlsx]Item List 2024'!D10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85" sId="15" odxf="1" dxf="1">
    <nc r="F23">
      <f>D23*E23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86" sId="15" odxf="1" dxf="1">
    <nc r="G23">
      <f>F23/2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87" sId="15" odxf="1" dxf="1">
    <nc r="B24" t="inlineStr">
      <is>
        <t>Side Dressing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88" sId="15" odxf="1" dxf="1">
    <nc r="C24" t="inlineStr">
      <is>
        <t>md/5 hrs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89" sId="15" odxf="1" dxf="1" numFmtId="34">
    <nc r="D24">
      <v>5</v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90" sId="15" odxf="1" dxf="1">
    <nc r="E24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91" sId="15" odxf="1" dxf="1">
    <nc r="F24">
      <f>D24*E24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92" sId="15" odxf="1" dxf="1">
    <nc r="G24">
      <f>F24/2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93" sId="15" odxf="1" dxf="1">
    <nc r="B25" t="inlineStr">
      <is>
        <t>Pest &amp; Disease Control</t>
      </is>
    </nc>
    <odxf>
      <alignment horizontal="general" vertical="bottom"/>
      <border outline="0">
        <left/>
        <right/>
        <top/>
        <bottom/>
      </border>
    </odxf>
    <ndxf>
      <alignment horizontal="left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94" sId="15" odxf="1" dxf="1">
    <nc r="C25" t="inlineStr">
      <is>
        <t>md/5 hrs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95" sId="15" odxf="1" dxf="1" numFmtId="34">
    <nc r="D25">
      <v>12</v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96" sId="15" odxf="1" dxf="1">
    <nc r="E25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97" sId="15" odxf="1" dxf="1">
    <nc r="F25">
      <f>D25*E25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98" sId="15" odxf="1" dxf="1">
    <nc r="G25">
      <f>F25/2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299" sId="15" odxf="1" dxf="1">
    <nc r="B26" t="inlineStr">
      <is>
        <t>Irrigation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00" sId="15" odxf="1" dxf="1">
    <nc r="C26" t="inlineStr">
      <is>
        <t>md/5 hrs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01" sId="15" odxf="1" dxf="1" numFmtId="34">
    <nc r="D26">
      <v>15</v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02" sId="15" odxf="1" dxf="1">
    <nc r="E26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03" sId="15" odxf="1" dxf="1">
    <nc r="F26">
      <f>D26*E26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04" sId="15" odxf="1" dxf="1">
    <nc r="G26">
      <f>F26/2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05" sId="15" odxf="1" dxf="1">
    <nc r="B27" t="inlineStr">
      <is>
        <t>Harvesting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06" sId="15" odxf="1" dxf="1">
    <nc r="C27" t="inlineStr">
      <is>
        <t>md/5 hrs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07" sId="15" odxf="1" dxf="1" numFmtId="34">
    <nc r="D27">
      <v>15</v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08" sId="15" odxf="1" dxf="1">
    <nc r="E27">
      <f>'C:\Users\sebentile\Desktop\Gross Margins 2024\[2025_Convetional Vegetables.xlsx]Item List 2024'!D10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09" sId="15" odxf="1" dxf="1">
    <nc r="F27">
      <f>D27*E27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0" sId="15" odxf="1" dxf="1">
    <nc r="G27">
      <f>F27/2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1" sId="15" odxf="1" dxf="1">
    <nc r="B28" t="inlineStr">
      <is>
        <t>Transport (market)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2" sId="15" odxf="1" dxf="1">
    <nc r="C28" t="inlineStr">
      <is>
        <t>tons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3" sId="15" odxf="1" dxf="1" numFmtId="34">
    <nc r="D28">
      <v>20</v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4" sId="15" odxf="1" dxf="1">
    <nc r="E28">
      <f>'C:\Users\sebentile\Desktop\Gross Margins 2024\[2025_Convetional Vegetables.xlsx]Item List 2024'!D9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5" sId="15" odxf="1" dxf="1">
    <nc r="F28">
      <f>D28*E28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6" sId="15" odxf="1" dxf="1">
    <nc r="G28">
      <f>F28/2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7" sId="15" odxf="1" dxf="1">
    <nc r="B29" t="inlineStr">
      <is>
        <t>Total Variable Costs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5" sqref="C29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D29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E29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318" sId="15" odxf="1" dxf="1">
    <nc r="F29">
      <f>SUM(F6:F28)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19" sId="15" odxf="1" dxf="1">
    <nc r="G29">
      <f>SUM(G6:G28)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20" sId="15" odxf="1" dxf="1">
    <nc r="B30" t="inlineStr">
      <is>
        <t>Gross Profit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5" sqref="C30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D30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E30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321" sId="15" odxf="1" dxf="1">
    <nc r="F30">
      <f>F3-F29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22" sId="15" odxf="1" dxf="1">
    <nc r="G30">
      <f>G3-G29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23" sId="15" odxf="1" dxf="1">
    <nc r="B31" t="inlineStr">
      <is>
        <t>Gross Margin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5" sqref="C31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D31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E31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324" sId="15" odxf="1" s="1" dxf="1">
    <nc r="F31">
      <f>F30/F3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25" sId="15" odxf="1" s="1" dxf="1" numFmtId="13">
    <nc r="G31">
      <v>0.73429166666666668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26" sId="15" odxf="1" dxf="1">
    <nc r="B32" t="inlineStr">
      <is>
        <t xml:space="preserve">BEP 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27" sId="15" odxf="1" dxf="1">
    <nc r="C32" t="inlineStr">
      <is>
        <t>E/tonne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5" sqref="D32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E32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328" sId="15" odxf="1" dxf="1">
    <nc r="F32">
      <f>F29/D3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29" sId="15" odxf="1" dxf="1">
    <nc r="G32">
      <f>G29/J3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30" sId="15" odxf="1" dxf="1">
    <nc r="B33" t="inlineStr">
      <is>
        <t xml:space="preserve"> BEY 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31" sId="15" odxf="1" dxf="1">
    <nc r="C33" t="inlineStr">
      <is>
        <t>tonnes/ha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5" sqref="D33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5" sqref="E33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332" sId="15" odxf="1" dxf="1">
    <nc r="F33">
      <f>F29/E3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33" sId="15" odxf="1" dxf="1">
    <nc r="G33">
      <f>G29/E3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rc rId="3334" sId="16" ref="A1:XFD1" action="deleteRow">
    <rfmt sheetId="16" xfDxf="1" sqref="A1:XFD1" start="0" length="0"/>
    <rcc rId="0" sId="16" dxf="1">
      <nc r="B1" t="inlineStr">
        <is>
          <t>Watermelon</t>
        </is>
      </nc>
      <ndxf>
        <font>
          <b/>
          <sz val="12"/>
          <color theme="1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ndxf>
    </rcc>
    <rfmt sheetId="16" sqref="C1" start="0" length="0">
      <dxf>
        <font>
          <b/>
          <sz val="12"/>
          <color theme="1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dxf>
    </rfmt>
    <rfmt sheetId="16" sqref="D1" start="0" length="0">
      <dxf>
        <font>
          <b/>
          <sz val="12"/>
          <color theme="1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dxf>
    </rfmt>
    <rfmt sheetId="16" sqref="E1" start="0" length="0">
      <dxf>
        <font>
          <b/>
          <sz val="12"/>
          <color theme="1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dxf>
    </rfmt>
    <rfmt sheetId="16" sqref="F1" start="0" length="0">
      <dxf>
        <font>
          <b/>
          <sz val="12"/>
          <color theme="1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dxf>
    </rfmt>
    <rfmt sheetId="16" sqref="G1" start="0" length="0">
      <dxf>
        <font>
          <b/>
          <sz val="12"/>
          <color theme="1"/>
          <name val="Times New Roman"/>
          <family val="1"/>
          <scheme val="none"/>
        </font>
        <alignment horizontal="center" vertical="top"/>
        <border outline="0">
          <bottom style="medium">
            <color indexed="64"/>
          </bottom>
        </border>
      </dxf>
    </rfmt>
  </rrc>
  <rrc rId="3335" sId="16" ref="A1:XFD1" action="deleteRow">
    <rfmt sheetId="16" xfDxf="1" sqref="A1:XFD1" start="0" length="0"/>
    <rfmt sheetId="16" sqref="B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cc rId="0" sId="16" dxf="1">
      <nc r="C1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6" s="1" dxf="1">
      <nc r="D1" t="inlineStr">
        <is>
          <t>Units/ha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6" s="1" dxf="1">
      <nc r="E1" t="inlineStr">
        <is>
          <t>Amount/Unit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6" s="1" dxf="1">
      <nc r="F1" t="inlineStr">
        <is>
          <t>Amount/ha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cc rId="0" sId="16" s="1" dxf="1">
      <nc r="G1" t="inlineStr">
        <is>
          <t>Amount/0.5ha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</rrc>
  <rrc rId="3336" sId="16" ref="A1:XFD1" action="deleteRow">
    <undo index="65535" exp="ref" v="1" dr="E1" r="G41" sId="16"/>
    <undo index="65535" exp="ref" v="1" dr="E1" r="F41" sId="16"/>
    <undo index="65535" exp="ref" v="1" dr="J1" r="G40" sId="16"/>
    <undo index="65535" exp="ref" v="1" dr="D1" r="F40" sId="16"/>
    <undo index="65535" exp="ref" v="1" dr="G1" r="G39" sId="16"/>
    <undo index="65535" exp="ref" v="1" dr="F1" r="F39" sId="16"/>
    <undo index="0" exp="ref" v="1" dr="G1" r="G38" sId="16"/>
    <undo index="0" exp="ref" v="1" dr="F1" r="F38" sId="16"/>
    <rfmt sheetId="16" xfDxf="1" sqref="A1:XFD1" start="0" length="0"/>
    <rcc rId="0" sId="16" dxf="1">
      <nc r="B1" t="inlineStr">
        <is>
          <t>Income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Fruit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5000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E1">
        <v>30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dxf="1">
      <nc r="J1">
        <f>D1/2</f>
      </nc>
      <ndxf>
        <numFmt numFmtId="164" formatCode="_-* #,##0.00_-;\-* #,##0.00_-;_-* &quot;-&quot;??_-;_-@_-"/>
      </ndxf>
    </rcc>
  </rrc>
  <rrc rId="3337" sId="16" ref="A1:XFD1" action="deleteRow">
    <rfmt sheetId="16" xfDxf="1" sqref="A1:XFD1" start="0" length="0"/>
    <rcc rId="0" sId="16" dxf="1">
      <nc r="B1" t="inlineStr">
        <is>
          <t>Variable Cost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6" sqref="C1" start="0" length="0">
      <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3338" sId="16" ref="A1:XFD1" action="deleteRow">
    <rfmt sheetId="16" xfDxf="1" sqref="A1:XFD1" start="0" length="0"/>
    <rcc rId="0" sId="16" dxf="1">
      <nc r="B1" t="inlineStr">
        <is>
          <t>Items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Units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D1" t="inlineStr">
        <is>
          <t>Quantity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 t="inlineStr">
        <is>
          <t>Cost/Unit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 t="inlineStr">
        <is>
          <t>Total Cost/Ha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 t="inlineStr">
        <is>
          <t>Total Cost/0.5 Ha</t>
        </is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39" sId="16" ref="A1:XFD1" action="deleteRow">
    <undo index="65535" exp="area" dr="G1:G33" r="G34" sId="16"/>
    <undo index="65535" exp="area" dr="F1:F33" r="F34" sId="16"/>
    <rfmt sheetId="16" xfDxf="1" sqref="A1:XFD1" start="0" length="0"/>
    <rcc rId="0" sId="16" dxf="1">
      <nc r="B1" t="inlineStr">
        <is>
          <t>Seeds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1000 seeds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2024'!D137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40" sId="16" ref="A1:XFD1" action="deleteRow">
    <undo index="65535" exp="area" dr="G1:G32" r="G33" sId="16"/>
    <undo index="65535" exp="area" dr="F1:F32" r="F33" sId="16"/>
    <rfmt sheetId="16" xfDxf="1" sqref="A1:XFD1" start="0" length="0"/>
    <rcc rId="0" sId="16" dxf="1">
      <nc r="B1" t="inlineStr">
        <is>
          <t>Ploughing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41" sId="16" ref="A1:XFD1" action="deleteRow">
    <undo index="65535" exp="area" dr="G1:G31" r="G32" sId="16"/>
    <undo index="65535" exp="area" dr="F1:F31" r="F32" sId="16"/>
    <rfmt sheetId="16" xfDxf="1" sqref="A1:XFD1" start="0" length="0"/>
    <rcc rId="0" sId="16" dxf="1">
      <nc r="B1" t="inlineStr">
        <is>
          <t>Discing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1.5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42" sId="16" ref="A1:XFD1" action="deleteRow">
    <undo index="65535" exp="area" dr="G1:G30" r="G31" sId="16"/>
    <undo index="65535" exp="area" dr="F1:F30" r="F31" sId="16"/>
    <rfmt sheetId="16" xfDxf="1" sqref="A1:XFD1" start="0" length="0"/>
    <rcc rId="0" sId="16" dxf="1">
      <nc r="B1" t="inlineStr">
        <is>
          <t>Ridging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Hours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43" sId="16" ref="A1:XFD1" action="deleteRow">
    <undo index="65535" exp="area" dr="G1:G29" r="G30" sId="16"/>
    <undo index="65535" exp="area" dr="F1:F29" r="F30" sId="16"/>
    <rfmt sheetId="16" xfDxf="1" sqref="A1:XFD1" start="0" length="0"/>
    <rcc rId="0" sId="16" dxf="1">
      <nc r="B1" t="inlineStr">
        <is>
          <t>Fertilizer - 2:3:2 (37)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4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2024'!D142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44" sId="16" ref="A1:XFD1" action="deleteRow">
    <undo index="65535" exp="area" dr="G1:G28" r="G29" sId="16"/>
    <undo index="65535" exp="area" dr="F1:F28" r="F29" sId="16"/>
    <rfmt sheetId="16" xfDxf="1" sqref="A1:XFD1" start="0" length="0"/>
    <rcc rId="0" sId="16" dxf="1">
      <nc r="B1">
        <f>'Item List 2024'!B144</f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4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2024'!D144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45" sId="16" ref="A1:XFD1" action="deleteRow">
    <undo index="65535" exp="area" dr="G1:G27" r="G28" sId="16"/>
    <undo index="65535" exp="area" dr="F1:F27" r="F28" sId="16"/>
    <rfmt sheetId="16" xfDxf="1" sqref="A1:XFD1" start="0" length="0"/>
    <rcc rId="0" sId="16" dxf="1">
      <nc r="B1" t="inlineStr">
        <is>
          <t>Lime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50 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2024'!D150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46" sId="16" ref="A1:XFD1" action="deleteRow">
    <undo index="65535" exp="area" dr="G1:G26" r="G27" sId="16"/>
    <undo index="65535" exp="area" dr="F1:F26" r="F27" sId="16"/>
    <rfmt sheetId="16" xfDxf="1" sqref="A1:XFD1" start="0" length="0"/>
    <rcc rId="0" sId="16" dxf="1">
      <nc r="B1" t="inlineStr">
        <is>
          <t>L.A.N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50kg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2024'!D145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47" sId="16" ref="A1:XFD1" action="deleteRow">
    <undo index="65535" exp="area" dr="G1:G25" r="G26" sId="16"/>
    <undo index="65535" exp="area" dr="F1:F25" r="F26" sId="16"/>
    <rfmt sheetId="16" xfDxf="1" sqref="A1:XFD1" start="0" length="0"/>
    <rcc rId="0" sId="16" dxf="1">
      <nc r="B1" t="inlineStr">
        <is>
          <t>Transport (inputs)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Trips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4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48" sId="16" ref="A1:XFD1" action="deleteRow">
    <undo index="65535" exp="area" dr="G1:G24" r="G25" sId="16"/>
    <undo index="65535" exp="area" dr="F1:F24" r="F25" sId="16"/>
    <rfmt sheetId="16" xfDxf="1" sqref="A1:XFD1" start="0" length="0"/>
    <rcc rId="0" sId="16" dxf="1">
      <nc r="B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Power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2.5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49" sId="16" ref="A1:XFD1" action="deleteRow">
    <undo index="65535" exp="area" dr="G1:G23" r="G24" sId="16"/>
    <undo index="65535" exp="area" dr="F1:F23" r="F24" sId="16"/>
    <rfmt sheetId="16" xfDxf="1" sqref="A1:XFD1" start="0" length="0"/>
    <rcc rId="0" sId="16" dxf="1">
      <nc r="B1" t="inlineStr">
        <is>
          <t>Irrigation Maintanance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6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2024'!D7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50" sId="16" ref="A1:XFD1" action="deleteRow">
    <undo index="65535" exp="area" dr="G1:G22" r="G23" sId="16"/>
    <undo index="65535" exp="area" dr="F1:F22" r="F23" sId="16"/>
    <rfmt sheetId="16" xfDxf="1" sqref="A1:XFD1" start="0" length="0"/>
    <rcc rId="0" sId="16" dxf="1">
      <nc r="B1" t="inlineStr">
        <is>
          <t>Chemicals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6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3351" sId="16" ref="A1:XFD1" action="deleteRow">
    <undo index="65535" exp="area" dr="G1:G21" r="G22" sId="16"/>
    <undo index="65535" exp="area" dr="F1:F21" r="F22" sId="16"/>
    <rfmt sheetId="16" xfDxf="1" sqref="A1:XFD1" start="0" length="0"/>
    <rcc rId="0" sId="16" dxf="1">
      <nc r="B1" t="inlineStr">
        <is>
          <t>Pesticides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6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3352" sId="16" ref="A1:XFD1" action="deleteRow">
    <undo index="65535" exp="area" dr="G1:G20" r="G21" sId="16"/>
    <undo index="65535" exp="area" dr="F1:F20" r="F21" sId="16"/>
    <rfmt sheetId="16" xfDxf="1" sqref="A1:XFD1" start="0" length="0"/>
    <rcc rId="0" sId="16" dxf="1">
      <nc r="B1" t="inlineStr">
        <is>
          <t>GF 120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2024'!D219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53" sId="16" ref="A1:XFD1" action="deleteRow">
    <undo index="65535" exp="area" dr="G1:G19" r="G20" sId="16"/>
    <undo index="65535" exp="area" dr="F1:F19" r="F20" sId="16"/>
    <rfmt sheetId="16" xfDxf="1" sqref="A1:XFD1" start="0" length="0"/>
    <rcc rId="0" sId="16" dxf="1">
      <nc r="B1">
        <f>'Item List 2024'!B351</f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2024'!D351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54" sId="16" ref="A1:XFD1" action="deleteRow">
    <undo index="65535" exp="area" dr="G1:G18" r="G19" sId="16"/>
    <undo index="65535" exp="area" dr="F1:F18" r="F19" sId="16"/>
    <rfmt sheetId="16" xfDxf="1" sqref="A1:XFD1" start="0" length="0"/>
    <rcc rId="0" sId="16" dxf="1">
      <nc r="B1">
        <f>'Item List 2024'!B215</f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2024'!D215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55" sId="16" ref="A1:XFD1" action="deleteRow">
    <undo index="65535" exp="area" dr="G1:G17" r="G18" sId="16"/>
    <undo index="65535" exp="area" dr="F1:F17" r="F18" sId="16"/>
    <rfmt sheetId="16" xfDxf="1" sqref="A1:XFD1" start="0" length="0"/>
    <rcc rId="0" sId="16" dxf="1">
      <nc r="B1" t="inlineStr">
        <is>
          <t>Fungicides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6" sqref="C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3356" sId="16" ref="A1:XFD1" action="deleteRow">
    <undo index="65535" exp="area" dr="G1:G16" r="G17" sId="16"/>
    <undo index="65535" exp="area" dr="F1:F16" r="F17" sId="16"/>
    <rfmt sheetId="16" xfDxf="1" sqref="A1:XFD1" start="0" length="0"/>
    <rcc rId="0" sId="16" dxf="1">
      <nc r="B1" t="inlineStr">
        <is>
          <t>Copper oxychloride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2kg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2024'!D181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F1">
        <v>250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57" sId="16" ref="A1:XFD1" action="deleteRow">
    <undo index="65535" exp="area" dr="G1:G15" r="G16" sId="16"/>
    <undo index="65535" exp="area" dr="F1:F15" r="F16" sId="16"/>
    <rfmt sheetId="16" xfDxf="1" sqref="A1:XFD1" start="0" length="0"/>
    <rcc rId="0" sId="16" dxf="1">
      <nc r="B1" t="inlineStr">
        <is>
          <t>Bravo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500ml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4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2024'!D178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58" sId="16" ref="A1:XFD1" action="deleteRow">
    <undo index="65535" exp="area" dr="G1:G14" r="G15" sId="16"/>
    <undo index="65535" exp="area" dr="F1:F14" r="F15" sId="16"/>
    <rfmt sheetId="16" xfDxf="1" sqref="A1:XFD1" start="0" length="0"/>
    <rcc rId="0" sId="16" dxf="1">
      <nc r="B1">
        <f>'Item List 2024'!B176</f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1kg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2024'!D176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59" sId="16" ref="A1:XFD1" action="deleteRow">
    <undo index="65535" exp="area" dr="G1:G13" r="G14" sId="16"/>
    <undo index="65535" exp="area" dr="F1:F13" r="F14" sId="16"/>
    <rfmt sheetId="16" xfDxf="1" sqref="A1:XFD1" start="0" length="0"/>
    <rcc rId="0" sId="16" dxf="1">
      <nc r="B1" t="inlineStr">
        <is>
          <t>Booster and Sticker</t>
        </is>
      </nc>
      <ndxf>
        <font>
          <b/>
          <i/>
          <sz val="12"/>
          <color theme="1"/>
          <name val="Times New Roman"/>
          <family val="1"/>
          <scheme val="none"/>
        </font>
        <alignment horizontal="right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6" sqref="C1" start="0" length="0">
      <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3360" sId="16" ref="A1:XFD1" action="deleteRow">
    <undo index="65535" exp="area" dr="G1:G12" r="G13" sId="16"/>
    <undo index="65535" exp="area" dr="F1:F12" r="F13" sId="16"/>
    <rfmt sheetId="16" xfDxf="1" sqref="A1:XFD1" start="0" length="0"/>
    <rcc rId="0" sId="16" dxf="1">
      <nc r="B1" t="inlineStr">
        <is>
          <t>V12 multi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</border>
      </ndxf>
    </rcc>
    <rcc rId="0" sId="16" dxf="1">
      <nc r="C1" t="inlineStr">
        <is>
          <t>5L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</border>
      </ndxf>
    </rcc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</border>
      </ndxf>
    </rcc>
    <rcc rId="0" sId="16" s="1" dxf="1">
      <nc r="E1">
        <f>'Item List 2024'!D153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right style="medium">
            <color indexed="64"/>
          </right>
        </border>
      </ndxf>
    </rcc>
  </rrc>
  <rrc rId="3361" sId="16" ref="A1:XFD1" action="deleteRow">
    <undo index="65535" exp="area" dr="G1:G11" r="G12" sId="16"/>
    <undo index="65535" exp="area" dr="F1:F11" r="F12" sId="16"/>
    <rfmt sheetId="16" xfDxf="1" sqref="A1:XFD1" start="0" length="0"/>
    <rcc rId="0" sId="16" dxf="1">
      <nc r="B1" t="inlineStr">
        <is>
          <t>V12 micro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thin">
            <color indexed="64"/>
          </right>
          <top style="medium">
            <color indexed="64"/>
          </top>
        </border>
      </ndxf>
    </rcc>
    <rcc rId="0" sId="16" dxf="1">
      <nc r="C1" t="inlineStr">
        <is>
          <t>5L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</border>
      </ndxf>
    </rcc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</border>
      </ndxf>
    </rcc>
    <rcc rId="0" sId="16" s="1" dxf="1">
      <nc r="E1">
        <f>'Item List 2024'!D155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left style="thin">
            <color indexed="64"/>
          </left>
          <right style="medium">
            <color indexed="64"/>
          </right>
          <top style="medium">
            <color indexed="64"/>
          </top>
        </border>
      </ndxf>
    </rcc>
  </rrc>
  <rrc rId="3362" sId="16" ref="A1:XFD1" action="deleteRow">
    <undo index="65535" exp="area" dr="G1:G10" r="G11" sId="16"/>
    <undo index="65535" exp="area" dr="F1:F10" r="F11" sId="16"/>
    <rfmt sheetId="16" xfDxf="1" sqref="A1:XFD1" start="0" length="0"/>
    <rcc rId="0" sId="16" dxf="1">
      <nc r="B1" t="inlineStr">
        <is>
          <t>Calmabon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dxf="1">
      <nc r="C1" t="inlineStr">
        <is>
          <t>5L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s="1" dxf="1">
      <nc r="E1">
        <f>'Item List 2024'!D170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6" s="1" dxf="1">
      <nc r="G1">
        <f>F1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363" sId="16" ref="A1:XFD1" action="deleteRow">
    <undo index="65535" exp="area" dr="G1:G9" r="G10" sId="16"/>
    <undo index="65535" exp="area" dr="F1:F9" r="F10" sId="16"/>
    <rfmt sheetId="16" xfDxf="1" sqref="A1:XFD1" start="0" length="0"/>
    <rcc rId="0" sId="16" dxf="1">
      <nc r="B1" t="inlineStr">
        <is>
          <t>Nufilm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6" dxf="1">
      <nc r="C1" t="inlineStr">
        <is>
          <t>1 L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6" s="1" dxf="1" numFmtId="34">
      <nc r="D1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6" s="1" dxf="1">
      <nc r="E1">
        <f>'Item List 2024'!#REF!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6" s="1" dxf="1">
      <nc r="F1">
        <f>D1*E1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justify" vertical="top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medium">
            <color indexed="64"/>
          </bottom>
        </border>
      </ndxf>
    </rcc>
  </rrc>
  <rrc rId="3364" sId="16" ref="A1:XFD1" action="deleteRow">
    <undo index="65535" exp="area" dr="G1:G8" r="G9" sId="16"/>
    <undo index="65535" exp="area" dr="F1:F8" r="F9" sId="16"/>
    <rfmt sheetId="16" xfDxf="1" sqref="A1:XFD1" start="0" length="0"/>
    <rcc rId="0" sId="16" dxf="1">
      <nc r="B1" t="inlineStr">
        <is>
          <t>Labour, Packaging Material and Transport</t>
        </is>
      </nc>
      <n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left style="medium">
            <color indexed="64"/>
          </left>
          <bottom style="medium">
            <color indexed="64"/>
          </bottom>
        </border>
      </ndxf>
    </rcc>
    <rfmt sheetId="16" sqref="C1" start="0" length="0">
      <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bottom style="medium">
            <color indexed="64"/>
          </bottom>
        </border>
      </dxf>
    </rfmt>
    <rfmt sheetId="16" sqref="D1" start="0" length="0">
      <dxf>
        <font>
          <b/>
          <sz val="12"/>
          <color theme="1"/>
          <name val="Times New Roman"/>
          <family val="1"/>
          <scheme val="none"/>
        </font>
        <alignment horizontal="left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dxf>
    </rfmt>
  </rrc>
  <rrc rId="3365" sId="16" ref="A1:XFD1" action="deleteRow">
    <undo index="65535" exp="area" dr="G1:G7" r="G8" sId="16"/>
    <undo index="65535" exp="area" dr="F1:F7" r="F8" sId="16"/>
    <undo index="65535" exp="ref" v="1" dr="$E$1" r="E6" sId="16"/>
    <undo index="65535" exp="ref" v="1" dr="$E$1" r="E5" sId="16"/>
    <undo index="65535" exp="ref" v="1" dr="$E$1" r="E4" sId="16"/>
    <undo index="65535" exp="ref" v="1" dr="$E$1" r="E3" sId="16"/>
    <undo index="65535" exp="ref" v="1" dr="$E$1" r="E2" sId="16"/>
    <rfmt sheetId="16" xfDxf="1" sqref="A1:XFD1" start="0" length="0"/>
    <rcc rId="0" sId="16" dxf="1">
      <nc r="B1" t="inlineStr">
        <is>
          <t>Planting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10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2024'!D10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66" sId="16" ref="A1:XFD1" action="deleteRow">
    <undo index="65535" exp="area" dr="G1:G6" r="G7" sId="16"/>
    <undo index="65535" exp="area" dr="F1:F6" r="F7" sId="16"/>
    <rfmt sheetId="16" xfDxf="1" sqref="A1:XFD1" start="0" length="0"/>
    <rcc rId="0" sId="16" dxf="1">
      <nc r="B1" t="inlineStr">
        <is>
          <t>Weeding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30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67" sId="16" ref="A1:XFD1" action="deleteRow">
    <undo index="65535" exp="area" dr="G1:G5" r="G6" sId="16"/>
    <undo index="65535" exp="area" dr="F1:F5" r="F6" sId="16"/>
    <rfmt sheetId="16" xfDxf="1" sqref="A1:XFD1" start="0" length="0"/>
    <rcc rId="0" sId="16" dxf="1">
      <nc r="B1" t="inlineStr">
        <is>
          <t>Side Dressing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3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68" sId="16" ref="A1:XFD1" action="deleteRow">
    <undo index="65535" exp="area" dr="G1:G4" r="G5" sId="16"/>
    <undo index="65535" exp="area" dr="F1:F4" r="F5" sId="16"/>
    <rfmt sheetId="16" xfDxf="1" sqref="A1:XFD1" start="0" length="0"/>
    <rcc rId="0" sId="16" dxf="1">
      <nc r="B1" t="inlineStr">
        <is>
          <t>Pest and Disease Control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69" sId="16" ref="A1:XFD1" action="deleteRow">
    <undo index="65535" exp="area" dr="G1:G3" r="G4" sId="16"/>
    <undo index="65535" exp="area" dr="F1:F3" r="F4" sId="16"/>
    <rfmt sheetId="16" xfDxf="1" sqref="A1:XFD1" start="0" length="0"/>
    <rcc rId="0" sId="16" dxf="1">
      <nc r="B1" t="inlineStr">
        <is>
          <t>Irrigation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8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70" sId="16" ref="A1:XFD1" action="deleteRow">
    <undo index="65535" exp="area" dr="G1:G2" r="G3" sId="16"/>
    <undo index="65535" exp="area" dr="F1:F2" r="F3" sId="16"/>
    <rfmt sheetId="16" xfDxf="1" sqref="A1:XFD1" start="0" length="0"/>
    <rcc rId="0" sId="16" dxf="1">
      <nc r="B1" t="inlineStr">
        <is>
          <t>Harvesting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md/5 hrs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15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#REF!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71" sId="16" ref="A1:XFD1" action="deleteRow">
    <undo index="65535" exp="area" dr="G1" r="G2" sId="16"/>
    <undo index="65535" exp="area" dr="F1" r="F2" sId="16"/>
    <rfmt sheetId="16" xfDxf="1" sqref="A1:XFD1" start="0" length="0"/>
    <rcc rId="0" sId="16" dxf="1">
      <nc r="B1" t="inlineStr">
        <is>
          <t>Transport (market)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tons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 numFmtId="34">
      <nc r="D1">
        <v>20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E1">
        <f>'Item List 2024'!D9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F1">
        <f>E1*D1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F1/2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72" sId="16" ref="A1:XFD1" action="deleteRow">
    <undo index="0" exp="ref" v="1" dr="G1" r="G5" sId="16"/>
    <undo index="0" exp="ref" v="1" dr="F1" r="F5" sId="16"/>
    <undo index="0" exp="ref" v="1" dr="G1" r="G4" sId="16"/>
    <undo index="0" exp="ref" v="1" dr="F1" r="F4" sId="16"/>
    <undo index="65535" exp="ref" v="1" dr="G1" r="G2" sId="16"/>
    <undo index="65535" exp="ref" v="1" dr="F1" r="F2" sId="16"/>
    <rfmt sheetId="16" xfDxf="1" sqref="A1:XFD1" start="0" length="0"/>
    <rcc rId="0" sId="16" dxf="1">
      <nc r="B1" t="inlineStr">
        <is>
          <t>Total Variable Costs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6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6" s="1" dxf="1">
      <nc r="F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SUM(#REF!)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73" sId="16" ref="A1:XFD1" action="deleteRow">
    <undo index="0" exp="ref" v="1" dr="G1" r="G2" sId="16"/>
    <undo index="0" exp="ref" v="1" dr="F1" r="F2" sId="16"/>
    <rfmt sheetId="16" xfDxf="1" sqref="A1:XFD1" start="0" length="0"/>
    <rcc rId="0" sId="16" dxf="1">
      <nc r="B1" t="inlineStr">
        <is>
          <t>Gross Profit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6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6" s="1" dxf="1">
      <nc r="F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#REF!-#REF!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74" sId="16" ref="A1:XFD1" action="deleteRow">
    <rfmt sheetId="16" xfDxf="1" sqref="A1:XFD1" start="0" length="0"/>
    <rcc rId="0" sId="16" dxf="1">
      <nc r="B1" t="inlineStr">
        <is>
          <t>Gross Margin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fmt sheetId="16" sqref="C1" start="0" length="0">
      <dxf>
        <font>
          <sz val="12"/>
          <color theme="1"/>
          <name val="Times New Roman"/>
          <family val="1"/>
          <scheme val="none"/>
        </font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6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13" formatCode="0%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75" sId="16" ref="A1:XFD1" action="deleteRow">
    <rfmt sheetId="16" xfDxf="1" sqref="A1:XFD1" start="0" length="0"/>
    <rcc rId="0" sId="16" dxf="1">
      <nc r="B1" t="inlineStr">
        <is>
          <t xml:space="preserve">BEP 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E/tonne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6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76" sId="16" ref="A1:XFD1" action="deleteRow">
    <rfmt sheetId="16" xfDxf="1" sqref="A1:XFD1" start="0" length="0"/>
    <rcc rId="0" sId="16" dxf="1">
      <nc r="B1" t="inlineStr">
        <is>
          <t>BEY</t>
        </is>
      </nc>
      <ndxf>
        <font>
          <b/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6" dxf="1">
      <nc r="C1" t="inlineStr">
        <is>
          <t>tonnes/ha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vertical="top"/>
        <border outline="0">
          <right style="medium">
            <color indexed="64"/>
          </right>
          <bottom style="medium">
            <color indexed="64"/>
          </bottom>
        </border>
      </dxf>
    </rfmt>
    <rcc rId="0" sId="16" s="1" dxf="1">
      <nc r="F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6" s="1" dxf="1">
      <nc r="G1">
        <f>#REF!/#REF!</f>
      </nc>
      <ndxf>
        <font>
          <b/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right" vertical="top"/>
        <border outline="0">
          <right style="medium">
            <color indexed="64"/>
          </right>
          <bottom style="medium">
            <color indexed="64"/>
          </bottom>
        </border>
      </ndxf>
    </rcc>
  </rrc>
  <rrc rId="3377" sId="16" ref="A1:XFD1" action="deleteRow">
    <rfmt sheetId="16" xfDxf="1" sqref="A1:XFD1" start="0" length="0"/>
    <rfmt sheetId="16" sqref="B1" start="0" length="0">
      <dxf>
        <font>
          <sz val="12"/>
          <color theme="1"/>
          <name val="Times New Roman"/>
          <family val="1"/>
          <scheme val="none"/>
        </font>
      </dxf>
    </rfmt>
    <rfmt sheetId="16" sqref="C1" start="0" length="0">
      <dxf>
        <font>
          <sz val="12"/>
          <color theme="1"/>
          <name val="Times New Roman"/>
          <family val="1"/>
          <scheme val="none"/>
        </font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</rrc>
  <rrc rId="3378" sId="16" ref="A1:XFD1" action="deleteRow">
    <rfmt sheetId="16" xfDxf="1" sqref="A1:XFD1" start="0" length="0"/>
    <rfmt sheetId="16" sqref="B1" start="0" length="0">
      <dxf>
        <font>
          <sz val="12"/>
          <color theme="1"/>
          <name val="Times New Roman"/>
          <family val="1"/>
          <scheme val="none"/>
        </font>
      </dxf>
    </rfmt>
    <rfmt sheetId="16" sqref="C1" start="0" length="0">
      <dxf>
        <font>
          <sz val="12"/>
          <color theme="1"/>
          <name val="Times New Roman"/>
          <family val="1"/>
          <scheme val="none"/>
        </font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</rrc>
  <rrc rId="3379" sId="16" ref="A1:XFD1" action="deleteRow">
    <rfmt sheetId="16" xfDxf="1" sqref="A1:XFD1" start="0" length="0"/>
    <rcc rId="0" sId="16" dxf="1">
      <nc r="B1" t="inlineStr">
        <is>
          <t>Assumptions</t>
        </is>
      </nc>
      <ndxf>
        <font>
          <b/>
          <sz val="12"/>
          <color theme="1"/>
          <name val="Times New Roman"/>
          <family val="1"/>
          <scheme val="none"/>
        </font>
      </ndxf>
    </rcc>
    <rfmt sheetId="16" sqref="C1" start="0" length="0">
      <dxf>
        <font>
          <sz val="12"/>
          <color theme="1"/>
          <name val="Times New Roman"/>
          <family val="1"/>
          <scheme val="none"/>
        </font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</rrc>
  <rrc rId="3380" sId="16" ref="A1:XFD1" action="deleteRow">
    <rfmt sheetId="16" xfDxf="1" sqref="A1:XFD1" start="0" length="0"/>
    <rcc rId="0" sId="16" dxf="1">
      <nc r="B1" t="inlineStr">
        <is>
          <t>Lime (costing E90) should be applied in accodance with soil test results once in 3 - 5 years</t>
        </is>
      </nc>
      <ndxf>
        <font>
          <sz val="12"/>
          <color theme="1"/>
          <name val="Times New Roman"/>
          <family val="1"/>
          <scheme val="none"/>
        </font>
      </ndxf>
    </rcc>
    <rfmt sheetId="16" sqref="C1" start="0" length="0">
      <dxf>
        <font>
          <sz val="12"/>
          <color theme="1"/>
          <name val="Times New Roman"/>
          <family val="1"/>
          <scheme val="none"/>
        </font>
      </dxf>
    </rfmt>
    <rfmt sheetId="16" s="1" sqref="D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E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F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6" s="1" sqref="G1" start="0" length="0">
      <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</rrc>
  <rcc rId="3381" sId="16" odxf="1" dxf="1">
    <nc r="B1" t="inlineStr">
      <is>
        <t>Watermelon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bottom/>
      </border>
    </odxf>
    <ndxf>
      <font>
        <b/>
        <sz val="12"/>
        <name val="Times New Roman"/>
        <family val="1"/>
        <scheme val="none"/>
      </font>
      <alignment horizontal="center" vertical="top"/>
      <border outline="0">
        <bottom style="medium">
          <color indexed="64"/>
        </bottom>
      </border>
    </ndxf>
  </rcc>
  <rfmt sheetId="16" sqref="B2" start="0" length="0">
    <dxf>
      <alignment horizontal="justify" vertical="top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3382" sId="16" odxf="1" dxf="1">
    <nc r="C2" t="inlineStr">
      <is>
        <t>Units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83" sId="16" odxf="1" dxf="1">
    <nc r="D2" t="inlineStr">
      <is>
        <t>Units/ha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84" sId="16" odxf="1" dxf="1">
    <nc r="E2" t="inlineStr">
      <is>
        <t>Amount/Unit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85" sId="16" odxf="1" dxf="1">
    <nc r="F2" t="inlineStr">
      <is>
        <t>Amount/ha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86" sId="16" odxf="1" dxf="1">
    <nc r="G2" t="inlineStr">
      <is>
        <t>Amount/0.5ha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top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3387" sId="16" odxf="1" dxf="1">
    <nc r="B3" t="inlineStr">
      <is>
        <t>Income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388" sId="16" odxf="1" dxf="1">
    <nc r="C3" t="inlineStr">
      <is>
        <t>Fruit</t>
      </is>
    </nc>
    <odxf>
      <alignment horizontal="general" vertical="bottom"/>
      <border outline="0">
        <right/>
        <bottom/>
      </border>
    </odxf>
    <ndxf>
      <alignment horizontal="justify" vertical="top"/>
      <border outline="0">
        <right style="medium">
          <color indexed="64"/>
        </right>
        <bottom style="medium">
          <color indexed="64"/>
        </bottom>
      </border>
    </ndxf>
  </rcc>
  <rcc rId="3389" sId="16" odxf="1" dxf="1" numFmtId="34">
    <nc r="D3">
      <v>10200</v>
    </nc>
    <odxf>
      <alignment horizontal="general" vertical="bottom"/>
      <border outline="0">
        <right/>
        <bottom/>
      </border>
    </odxf>
    <ndxf>
      <alignment horizontal="justify" vertical="top"/>
      <border outline="0">
        <right style="medium">
          <color indexed="64"/>
        </right>
        <bottom style="medium">
          <color indexed="64"/>
        </bottom>
      </border>
    </ndxf>
  </rcc>
  <rcc rId="3390" sId="16" odxf="1" dxf="1" numFmtId="34">
    <nc r="E3">
      <v>30</v>
    </nc>
    <odxf>
      <alignment horizontal="general" vertical="bottom"/>
      <border outline="0">
        <right/>
        <bottom/>
      </border>
    </odxf>
    <ndxf>
      <alignment horizontal="justify" vertical="top"/>
      <border outline="0">
        <right style="medium">
          <color indexed="64"/>
        </right>
        <bottom style="medium">
          <color indexed="64"/>
        </bottom>
      </border>
    </ndxf>
  </rcc>
  <rcc rId="3391" sId="16" odxf="1" dxf="1">
    <nc r="F3">
      <f>E3*D3</f>
    </nc>
    <odxf>
      <alignment horizontal="general" vertical="bottom"/>
      <border outline="0">
        <right/>
        <bottom/>
      </border>
    </odxf>
    <ndxf>
      <alignment horizontal="justify" vertical="top"/>
      <border outline="0">
        <right style="medium">
          <color indexed="64"/>
        </right>
        <bottom style="medium">
          <color indexed="64"/>
        </bottom>
      </border>
    </ndxf>
  </rcc>
  <rcc rId="3392" sId="16" odxf="1" dxf="1">
    <nc r="G3">
      <f>F3/2</f>
    </nc>
    <odxf>
      <alignment horizontal="general" vertical="bottom"/>
      <border outline="0">
        <right/>
        <bottom/>
      </border>
    </odxf>
    <ndxf>
      <alignment horizontal="justify" vertical="top"/>
      <border outline="0">
        <right style="medium">
          <color indexed="64"/>
        </right>
        <bottom style="medium">
          <color indexed="64"/>
        </bottom>
      </border>
    </ndxf>
  </rcc>
  <rcc rId="3393" sId="16" odxf="1" dxf="1">
    <nc r="J3">
      <f>D3/2</f>
    </nc>
    <odxf>
      <numFmt numFmtId="0" formatCode="General"/>
    </odxf>
    <ndxf>
      <numFmt numFmtId="164" formatCode="_-* #,##0.00_-;\-* #,##0.00_-;_-* &quot;-&quot;??_-;_-@_-"/>
    </ndxf>
  </rcc>
  <rcc rId="3394" sId="16" odxf="1" dxf="1">
    <nc r="B4" t="inlineStr">
      <is>
        <t>Variable Cost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6" sqref="C4" start="0" length="0">
    <dxf>
      <alignment horizontal="justify" vertical="top"/>
      <border outline="0">
        <right style="medium">
          <color indexed="64"/>
        </right>
        <bottom style="medium">
          <color indexed="64"/>
        </bottom>
      </border>
    </dxf>
  </rfmt>
  <rfmt sheetId="16" sqref="D4" start="0" length="0">
    <dxf>
      <alignment horizontal="justify" vertical="top"/>
      <border outline="0">
        <right style="medium">
          <color indexed="64"/>
        </right>
        <bottom style="medium">
          <color indexed="64"/>
        </bottom>
      </border>
    </dxf>
  </rfmt>
  <rfmt sheetId="16" sqref="E4" start="0" length="0">
    <dxf>
      <alignment horizontal="justify" vertical="top"/>
      <border outline="0">
        <right style="medium">
          <color indexed="64"/>
        </right>
        <bottom style="medium">
          <color indexed="64"/>
        </bottom>
      </border>
    </dxf>
  </rfmt>
  <rfmt sheetId="16" sqref="F4" start="0" length="0">
    <dxf>
      <alignment horizontal="justify" vertical="top"/>
      <border outline="0">
        <right style="medium">
          <color indexed="64"/>
        </right>
        <bottom style="medium">
          <color indexed="64"/>
        </bottom>
      </border>
    </dxf>
  </rfmt>
  <rfmt sheetId="16" sqref="G4" start="0" length="0">
    <dxf>
      <alignment horizontal="justify" vertical="top"/>
      <border outline="0">
        <right style="medium">
          <color indexed="64"/>
        </right>
        <bottom style="medium">
          <color indexed="64"/>
        </bottom>
      </border>
    </dxf>
  </rfmt>
  <rcc rId="3395" sId="16" odxf="1" dxf="1">
    <nc r="B5" t="inlineStr">
      <is>
        <t>Items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396" sId="16" odxf="1" dxf="1">
    <nc r="C5" t="inlineStr">
      <is>
        <t>Units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bottom style="medium">
          <color indexed="64"/>
        </bottom>
      </border>
    </ndxf>
  </rcc>
  <rcc rId="3397" sId="16" odxf="1" dxf="1">
    <nc r="D5" t="inlineStr">
      <is>
        <t>Quantity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bottom style="medium">
          <color indexed="64"/>
        </bottom>
      </border>
    </ndxf>
  </rcc>
  <rcc rId="3398" sId="16" odxf="1" dxf="1">
    <nc r="E5" t="inlineStr">
      <is>
        <t>Cost/Unit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bottom style="medium">
          <color indexed="64"/>
        </bottom>
      </border>
    </ndxf>
  </rcc>
  <rcc rId="3399" sId="16" odxf="1" dxf="1">
    <nc r="F5" t="inlineStr">
      <is>
        <t>Total Cost/Ha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bottom style="medium">
          <color indexed="64"/>
        </bottom>
      </border>
    </ndxf>
  </rcc>
  <rcc rId="3400" sId="16" odxf="1" dxf="1">
    <nc r="G5" t="inlineStr">
      <is>
        <t>Total Cost/0.5 Ha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right style="medium">
          <color indexed="64"/>
        </right>
        <bottom style="medium">
          <color indexed="64"/>
        </bottom>
      </border>
    </ndxf>
  </rcc>
  <rcc rId="3401" sId="16" odxf="1" dxf="1">
    <nc r="B6" t="inlineStr">
      <is>
        <t>Seeds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02" sId="16" odxf="1" dxf="1">
    <nc r="C6" t="inlineStr">
      <is>
        <t>1000 seeds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03" sId="16" odxf="1" dxf="1" numFmtId="34">
    <nc r="D6">
      <v>6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04" sId="16" odxf="1" dxf="1">
    <nc r="E6">
      <f>'C:\Users\sebentile\Desktop\Gross Margins 2024\[2025_Convetional Vegetables.xlsx]Item List 2024'!D139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05" sId="16" odxf="1" dxf="1">
    <nc r="F6">
      <f>E6*D6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06" sId="16" odxf="1" dxf="1">
    <nc r="G6">
      <f>F6/2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07" sId="16" odxf="1" dxf="1">
    <nc r="B7" t="inlineStr">
      <is>
        <t>Ploughing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08" sId="16" odxf="1" dxf="1">
    <nc r="C7" t="inlineStr">
      <is>
        <t>Hours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09" sId="16" odxf="1" dxf="1" numFmtId="34">
    <nc r="D7">
      <v>2.5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10" sId="16" odxf="1" dxf="1">
    <nc r="E7">
      <f>'C:\Users\sebentile\Desktop\Gross Margins 2024\[2025_Convetional Vegetables.xlsx]Item List 2024'!D2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11" sId="16" odxf="1" dxf="1">
    <nc r="F7">
      <f>E7*D7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12" sId="16" odxf="1" dxf="1">
    <nc r="G7">
      <f>F7/2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13" sId="16" odxf="1" dxf="1">
    <nc r="B8" t="inlineStr">
      <is>
        <t>Discing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14" sId="16" odxf="1" dxf="1">
    <nc r="C8" t="inlineStr">
      <is>
        <t>Hours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15" sId="16" odxf="1" dxf="1" numFmtId="34">
    <nc r="D8">
      <v>1.5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16" sId="16" odxf="1" dxf="1">
    <nc r="E8">
      <f>'C:\Users\sebentile\Desktop\Gross Margins 2024\[2025_Convetional Vegetables.xlsx]Item List 2024'!D3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17" sId="16" odxf="1" dxf="1">
    <nc r="F8">
      <f>E8*D8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18" sId="16" odxf="1" dxf="1">
    <nc r="G8">
      <f>F8/2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19" sId="16" odxf="1" dxf="1">
    <nc r="B9" t="inlineStr">
      <is>
        <t>Ridging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20" sId="16" odxf="1" dxf="1">
    <nc r="C9" t="inlineStr">
      <is>
        <t>Hours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21" sId="16" odxf="1" dxf="1" numFmtId="34">
    <nc r="D9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22" sId="16" odxf="1" dxf="1">
    <nc r="E9">
      <f>'C:\Users\sebentile\Desktop\Gross Margins 2024\[2025_Convetional Vegetables.xlsx]Item List 2024'!D4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23" sId="16" odxf="1" dxf="1">
    <nc r="F9">
      <f>E9*D9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24" sId="16" odxf="1" dxf="1">
    <nc r="G9">
      <f>F9/2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25" sId="16" odxf="1" dxf="1">
    <nc r="B10" t="inlineStr">
      <is>
        <t>Manure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26" sId="16" odxf="1" dxf="1">
    <nc r="C10" t="inlineStr">
      <is>
        <t>40kg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27" sId="16" odxf="1" dxf="1" numFmtId="34">
    <nc r="D10">
      <v>300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28" sId="16" odxf="1" dxf="1">
    <nc r="E10">
      <f>'C:\Users\sebentile\Desktop\Gross Margins 2024\[2025_Convetional Vegetables.xlsx]Item List 2024'!D173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29" sId="16" odxf="1" dxf="1">
    <nc r="F10">
      <f>E10*D10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30" sId="16" odxf="1" dxf="1">
    <nc r="G10">
      <f>F10/2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31" sId="16" odxf="1" dxf="1">
    <nc r="B11" t="inlineStr">
      <is>
        <t>Fertilizer - 2:3:2 (37)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32" sId="16" odxf="1" dxf="1">
    <nc r="C11" t="inlineStr">
      <is>
        <t>50kg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33" sId="16" odxf="1" dxf="1" numFmtId="34">
    <nc r="D11">
      <v>4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34" sId="16" odxf="1" dxf="1">
    <nc r="E11">
      <f>'C:\Users\sebentile\Desktop\Gross Margins 2024\[2025_Convetional Vegetables.xlsx]Item List 2024'!D144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35" sId="16" odxf="1" dxf="1">
    <nc r="F11">
      <f>E11*D11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36" sId="16" odxf="1" dxf="1">
    <nc r="G11">
      <f>F11/2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37" sId="16" odxf="1" dxf="1">
    <nc r="B12">
      <f>'C:\Users\sebentile\Desktop\Gross Margins 2024\[2025_Convetional Vegetables.xlsx]Item List 2024'!B146</f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38" sId="16" odxf="1" dxf="1">
    <nc r="C12" t="inlineStr">
      <is>
        <t>50kg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39" sId="16" odxf="1" dxf="1" numFmtId="34">
    <nc r="D12">
      <v>4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40" sId="16" odxf="1" dxf="1">
    <nc r="E12">
      <f>'C:\Users\sebentile\Desktop\Gross Margins 2024\[2025_Convetional Vegetables.xlsx]Item List 2024'!D146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41" sId="16" odxf="1" dxf="1">
    <nc r="F12">
      <f>E12*D12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42" sId="16" odxf="1" dxf="1">
    <nc r="G12">
      <f>F12/2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43" sId="16" odxf="1" dxf="1">
    <nc r="B13" t="inlineStr">
      <is>
        <t>Lime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44" sId="16" odxf="1" dxf="1">
    <nc r="C13" t="inlineStr">
      <is>
        <t>50 kg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45" sId="16" odxf="1" dxf="1" numFmtId="34">
    <nc r="D13">
      <v>20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46" sId="16" odxf="1" dxf="1">
    <nc r="E13">
      <f>'C:\Users\sebentile\Desktop\Gross Margins 2024\[2025_Convetional Vegetables.xlsx]Item List 2024'!D152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47" sId="16" odxf="1" dxf="1">
    <nc r="F13">
      <f>E13*D13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48" sId="16" odxf="1" dxf="1">
    <nc r="G13">
      <f>F13/2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49" sId="16" odxf="1" dxf="1">
    <nc r="B14" t="inlineStr">
      <is>
        <t>L.A.N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50" sId="16" odxf="1" dxf="1">
    <nc r="C14" t="inlineStr">
      <is>
        <t>50kg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51" sId="16" odxf="1" dxf="1" numFmtId="34">
    <nc r="D14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52" sId="16" odxf="1" dxf="1">
    <nc r="E14">
      <f>'C:\Users\sebentile\Desktop\Gross Margins 2024\[2025_Convetional Vegetables.xlsx]Item List 2024'!D147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53" sId="16" odxf="1" dxf="1">
    <nc r="F14">
      <f>E14*D14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54" sId="16" odxf="1" dxf="1">
    <nc r="G14">
      <f>F14/2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55" sId="16" odxf="1" dxf="1">
    <nc r="B15" t="inlineStr">
      <is>
        <t>Transport (inputs)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56" sId="16" odxf="1" dxf="1">
    <nc r="C15" t="inlineStr">
      <is>
        <t>Trips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57" sId="16" odxf="1" dxf="1" numFmtId="34">
    <nc r="D15">
      <v>4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58" sId="16" odxf="1" dxf="1">
    <nc r="E15">
      <f>'C:\Users\sebentile\Desktop\Gross Margins 2024\[2025_Convetional Vegetables.xlsx]Item List 2024'!D8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59" sId="16" odxf="1" dxf="1">
    <nc r="F15">
      <f>E15*D15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60" sId="16" odxf="1" dxf="1">
    <nc r="G15">
      <f>F15/2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61" sId="16" odxf="1" dxf="1">
    <nc r="B16" t="inlineStr">
      <is>
        <t>Irrigation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62" sId="16" odxf="1" dxf="1">
    <nc r="C16" t="inlineStr">
      <is>
        <t>Power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63" sId="16" odxf="1" dxf="1" numFmtId="34">
    <nc r="D16">
      <v>1000</v>
    </nc>
    <odxf>
      <alignment vertical="bottom"/>
      <border outline="0">
        <right/>
        <bottom/>
      </border>
    </odxf>
    <ndxf>
      <alignment vertical="top"/>
      <border outline="0">
        <right style="medium">
          <color indexed="64"/>
        </right>
        <bottom style="medium">
          <color indexed="64"/>
        </bottom>
      </border>
    </ndxf>
  </rcc>
  <rcc rId="3464" sId="16" odxf="1" dxf="1" numFmtId="34">
    <nc r="E16">
      <v>2.8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65" sId="16" odxf="1" dxf="1">
    <nc r="F16">
      <f>E16*D16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66" sId="16" odxf="1" dxf="1">
    <nc r="G16">
      <f>F16/2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67" sId="16" odxf="1" dxf="1">
    <nc r="B17" t="inlineStr">
      <is>
        <t>Irrigation Maintanance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6" sqref="C17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3468" sId="16" odxf="1" dxf="1" numFmtId="34">
    <nc r="D17">
      <v>1</v>
    </nc>
    <odxf>
      <alignment vertical="bottom"/>
      <border outline="0">
        <right/>
        <bottom/>
      </border>
    </odxf>
    <ndxf>
      <alignment vertical="top"/>
      <border outline="0">
        <right style="medium">
          <color indexed="64"/>
        </right>
        <bottom style="medium">
          <color indexed="64"/>
        </bottom>
      </border>
    </ndxf>
  </rcc>
  <rcc rId="3469" sId="16" odxf="1" dxf="1">
    <nc r="E17">
      <f>'C:\Users\sebentile\Desktop\Gross Margins 2024\[2025_Convetional Vegetables.xlsx]Item List 2024'!D7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70" sId="16" odxf="1" dxf="1">
    <nc r="F17">
      <f>E17*D17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71" sId="16" odxf="1" dxf="1">
    <nc r="G17">
      <f>F17/2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72" sId="16" odxf="1" dxf="1">
    <nc r="B18" t="inlineStr">
      <is>
        <t>Chemicals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6" sqref="C18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D18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E18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F18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6" sqref="G18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3473" sId="16" odxf="1" dxf="1">
    <nc r="B19" t="inlineStr">
      <is>
        <t>Pesticides</t>
      </is>
    </nc>
    <odxf>
      <font>
        <b val="0"/>
        <i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i/>
        <sz val="12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6" sqref="C19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D19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E19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F19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6" sqref="G19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3474" sId="16" odxf="1" dxf="1">
    <nc r="B20" t="inlineStr">
      <is>
        <t>Fenthion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75" sId="16" odxf="1" dxf="1">
    <nc r="C20" t="inlineStr">
      <is>
        <t>1L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76" sId="16" odxf="1" dxf="1" numFmtId="34">
    <nc r="D20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77" sId="16" odxf="1" dxf="1">
    <nc r="E20">
      <f>'C:\Users\sebentile\Desktop\Gross Margins 2024\[2025_Convetional Vegetables.xlsx]Item List 2024'!D236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78" sId="16" odxf="1" dxf="1">
    <nc r="F20">
      <f>E20*D20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79" sId="16" odxf="1" dxf="1">
    <nc r="G20">
      <f>F20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80" sId="16" odxf="1" dxf="1">
    <nc r="B21">
      <f>'C:\Users\sebentile\Desktop\Gross Margins 2024\[2025_Convetional Vegetables.xlsx]Item List 2024'!B356</f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81" sId="16" odxf="1" dxf="1">
    <nc r="C21" t="inlineStr">
      <is>
        <t>1L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82" sId="16" odxf="1" dxf="1" numFmtId="34">
    <nc r="D21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83" sId="16" odxf="1" dxf="1">
    <nc r="E21">
      <f>'C:\Users\sebentile\Desktop\Gross Margins 2024\[2025_Convetional Vegetables.xlsx]Item List 2024'!D356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84" sId="16" odxf="1" dxf="1">
    <nc r="F21">
      <f>E21*D21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85" sId="16" odxf="1" dxf="1">
    <nc r="G21">
      <f>F21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86" sId="16" odxf="1" dxf="1">
    <nc r="B22">
      <f>'C:\Users\sebentile\Desktop\Gross Margins 2024\[2025_Convetional Vegetables.xlsx]Item List 2024'!B216</f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87" sId="16" odxf="1" dxf="1">
    <nc r="C22" t="inlineStr">
      <is>
        <t>1L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88" sId="16" odxf="1" dxf="1" numFmtId="34">
    <nc r="D22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89" sId="16" odxf="1" dxf="1">
    <nc r="E22">
      <f>'C:\Users\sebentile\Desktop\Gross Margins 2024\[2025_Convetional Vegetables.xlsx]Item List 2024'!D216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90" sId="16" odxf="1" dxf="1">
    <nc r="F22">
      <f>E22*D22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91" sId="16" odxf="1" dxf="1">
    <nc r="G22">
      <f>F22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92" sId="16" odxf="1" dxf="1">
    <nc r="B23" t="inlineStr">
      <is>
        <t>Fungicides</t>
      </is>
    </nc>
    <odxf>
      <font>
        <b val="0"/>
        <i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i/>
        <sz val="12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6" sqref="C23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6" sqref="D23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6" sqref="E23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6" sqref="F23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6" sqref="G23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3493" sId="16" odxf="1" dxf="1">
    <nc r="B24" t="inlineStr">
      <is>
        <t>Copper oxychloride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494" sId="16" odxf="1" dxf="1">
    <nc r="C24" t="inlineStr">
      <is>
        <t>2kg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95" sId="16" odxf="1" dxf="1" numFmtId="34">
    <nc r="D24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96" sId="16" odxf="1" dxf="1">
    <nc r="E24">
      <f>'C:\Users\sebentile\Desktop\Gross Margins 2024\[2025_Convetional Vegetables.xlsx]Item List 2024'!D183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97" sId="16" odxf="1" dxf="1" numFmtId="34">
    <nc r="F24">
      <v>250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98" sId="16" odxf="1" dxf="1">
    <nc r="G24">
      <f>F24/2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499" sId="16" odxf="1" dxf="1">
    <nc r="B25" t="inlineStr">
      <is>
        <t>Bravo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00" sId="16" odxf="1" dxf="1">
    <nc r="C25" t="inlineStr">
      <is>
        <t>500ml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01" sId="16" odxf="1" dxf="1" numFmtId="34">
    <nc r="D25">
      <v>4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02" sId="16" odxf="1" dxf="1">
    <nc r="E25">
      <f>'C:\Users\sebentile\Desktop\Gross Margins 2024\[2025_Convetional Vegetables.xlsx]Item List 2024'!D180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03" sId="16" odxf="1" dxf="1">
    <nc r="F25">
      <f>E25*D25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04" sId="16" odxf="1" dxf="1">
    <nc r="G25">
      <f>F25/2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05" sId="16" odxf="1" dxf="1">
    <nc r="B26" t="inlineStr">
      <is>
        <t>Oscar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06" sId="16" odxf="1" dxf="1">
    <nc r="C26" t="inlineStr">
      <is>
        <t>1L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07" sId="16" odxf="1" dxf="1" numFmtId="34">
    <nc r="D26">
      <v>1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08" sId="16" odxf="1" dxf="1">
    <nc r="E26">
      <f>'C:\Users\sebentile\Desktop\Gross Margins 2024\[2025_Convetional Vegetables.xlsx]Item List 2024'!D191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09" sId="16" odxf="1" dxf="1">
    <nc r="F26">
      <f>E26*D26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10" sId="16" odxf="1" dxf="1">
    <nc r="G26">
      <f>F26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11" sId="16" odxf="1" dxf="1">
    <nc r="B27" t="inlineStr">
      <is>
        <t>Fruitfly Trap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12" sId="16" odxf="1" dxf="1">
    <nc r="C27" t="inlineStr">
      <is>
        <t>Set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13" sId="16" odxf="1" dxf="1" numFmtId="34">
    <nc r="D27">
      <v>3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14" sId="16" odxf="1" dxf="1">
    <nc r="E27">
      <f>'C:\Users\sebentile\Desktop\Gross Margins 2024\[2025_Convetional Vegetables.xlsx]Item List 2024'!D235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15" sId="16" odxf="1" dxf="1">
    <nc r="F27">
      <f>E27*D27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16" sId="16" odxf="1" dxf="1">
    <nc r="G27">
      <f>F27</f>
    </nc>
    <odxf>
      <fill>
        <patternFill patternType="none">
          <bgColor indexed="65"/>
        </patternFill>
      </fill>
      <alignment horizontal="general" vertical="bottom"/>
      <border outline="0">
        <right/>
        <bottom/>
      </border>
    </odxf>
    <ndxf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17" sId="16" odxf="1" dxf="1">
    <nc r="B28" t="inlineStr">
      <is>
        <t>Booster and Sticker</t>
      </is>
    </nc>
    <odxf>
      <font>
        <b val="0"/>
        <i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i/>
        <sz val="12"/>
        <name val="Times New Roman"/>
        <family val="1"/>
        <scheme val="none"/>
      </font>
      <alignment horizontal="right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6" sqref="C28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6" sqref="D28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6" sqref="E28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6" sqref="F28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6" sqref="G28" start="0" length="0">
    <dxf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3518" sId="16" odxf="1" dxf="1">
    <nc r="B29" t="inlineStr">
      <is>
        <t>V12 multi</t>
      </is>
    </nc>
    <odxf>
      <alignment horizontal="general" vertical="bottom"/>
      <border outline="0">
        <left/>
        <right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</border>
    </ndxf>
  </rcc>
  <rcc rId="3519" sId="16" odxf="1" dxf="1">
    <nc r="C29" t="inlineStr">
      <is>
        <t>5L</t>
      </is>
    </nc>
    <odxf>
      <alignment horizontal="general" vertical="bottom"/>
      <border outline="0">
        <right/>
      </border>
    </odxf>
    <ndxf>
      <alignment horizontal="center" vertical="top"/>
      <border outline="0">
        <right style="medium">
          <color indexed="64"/>
        </right>
      </border>
    </ndxf>
  </rcc>
  <rcc rId="3520" sId="16" odxf="1" dxf="1" numFmtId="34">
    <nc r="D29">
      <v>1</v>
    </nc>
    <odxf>
      <alignment horizontal="general" vertical="bottom"/>
      <border outline="0">
        <right/>
      </border>
    </odxf>
    <ndxf>
      <alignment horizontal="center" vertical="top"/>
      <border outline="0">
        <right style="medium">
          <color indexed="64"/>
        </right>
      </border>
    </ndxf>
  </rcc>
  <rcc rId="3521" sId="16" odxf="1" dxf="1">
    <nc r="E29">
      <f>'C:\Users\sebentile\Desktop\Gross Margins 2024\[2025_Convetional Vegetables.xlsx]Item List 2024'!D155</f>
    </nc>
    <odxf>
      <alignment horizontal="general" vertical="bottom"/>
      <border outline="0">
        <right/>
      </border>
    </odxf>
    <ndxf>
      <alignment horizontal="center" vertical="top"/>
      <border outline="0">
        <right style="medium">
          <color indexed="64"/>
        </right>
      </border>
    </ndxf>
  </rcc>
  <rcc rId="3522" sId="16" odxf="1" dxf="1">
    <nc r="F29">
      <f>E29*D29</f>
    </nc>
    <odxf>
      <alignment horizontal="general" vertical="bottom"/>
      <border outline="0">
        <right/>
      </border>
    </odxf>
    <ndxf>
      <alignment horizontal="center" vertical="top"/>
      <border outline="0">
        <right style="medium">
          <color indexed="64"/>
        </right>
      </border>
    </ndxf>
  </rcc>
  <rcc rId="3523" sId="16" odxf="1" dxf="1">
    <nc r="G29">
      <f>F29/2</f>
    </nc>
    <odxf>
      <fill>
        <patternFill patternType="none">
          <bgColor indexed="65"/>
        </patternFill>
      </fill>
      <alignment horizontal="general" vertical="bottom"/>
      <border outline="0">
        <right/>
      </border>
    </odxf>
    <ndxf>
      <fill>
        <patternFill patternType="solid">
          <bgColor theme="0"/>
        </patternFill>
      </fill>
      <alignment horizontal="center" vertical="top"/>
      <border outline="0">
        <right style="medium">
          <color indexed="64"/>
        </right>
      </border>
    </ndxf>
  </rcc>
  <rcc rId="3524" sId="16" odxf="1" dxf="1">
    <nc r="B30" t="inlineStr">
      <is>
        <t>Calmabon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5" sId="16" odxf="1" dxf="1">
    <nc r="C30" t="inlineStr">
      <is>
        <t>5L</t>
      </is>
    </nc>
    <odxf>
      <alignment horizontal="general" vertical="bottom"/>
      <border outline="0">
        <left/>
        <right/>
        <top/>
        <bottom/>
      </border>
    </odxf>
    <n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6" sId="16" odxf="1" dxf="1" numFmtId="34">
    <nc r="D30">
      <v>1</v>
    </nc>
    <odxf>
      <alignment horizontal="general" vertical="bottom"/>
      <border outline="0">
        <left/>
        <right/>
        <top/>
        <bottom/>
      </border>
    </odxf>
    <n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7" sId="16" odxf="1" dxf="1">
    <nc r="E30">
      <f>'C:\Users\sebentile\Desktop\Gross Margins 2024\[2025_Convetional Vegetables.xlsx]Item List 2024'!D172</f>
    </nc>
    <odxf>
      <alignment horizontal="general" vertical="bottom"/>
      <border outline="0">
        <left/>
        <right/>
        <top/>
        <bottom/>
      </border>
    </odxf>
    <n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8" sId="16" odxf="1" dxf="1">
    <nc r="F30">
      <f>E30*D30</f>
    </nc>
    <odxf>
      <alignment horizontal="general" vertical="bottom"/>
      <border outline="0">
        <left/>
        <right/>
        <top/>
        <bottom/>
      </border>
    </odxf>
    <n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529" sId="16" odxf="1" dxf="1">
    <nc r="G30">
      <f>F30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center" vertical="top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3530" sId="16" odxf="1" dxf="1">
    <nc r="B31" t="inlineStr">
      <is>
        <t>Nufilm</t>
      </is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cc rId="3531" sId="16" odxf="1" dxf="1">
    <nc r="C31" t="inlineStr">
      <is>
        <t>1 L</t>
      </is>
    </nc>
    <odxf>
      <alignment horizontal="general" vertical="bottom"/>
      <border outline="0">
        <left/>
        <right/>
        <top/>
        <bottom/>
      </border>
    </odxf>
    <ndxf>
      <alignment horizontal="center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cc rId="3532" sId="16" odxf="1" dxf="1" numFmtId="34">
    <nc r="D31">
      <v>1</v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cc rId="3533" sId="16" odxf="1" dxf="1">
    <nc r="E31">
      <f>'C:\Users\sebentile\Desktop\Gross Margins 2024\[2025_Convetional Vegetables.xlsx]Item List 2024'!D260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cc rId="3534" sId="16" odxf="1" dxf="1">
    <nc r="F31">
      <f>D31*E31</f>
    </nc>
    <odxf>
      <alignment horizontal="general" vertical="bottom"/>
      <border outline="0">
        <left/>
        <right/>
        <top/>
        <bottom/>
      </border>
    </odxf>
    <ndxf>
      <alignment horizontal="justify"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cc rId="3535" sId="16" odxf="1" dxf="1">
    <nc r="G31">
      <f>F31/2</f>
    </nc>
    <odxf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ill>
        <patternFill patternType="solid">
          <bgColor theme="0"/>
        </patternFill>
      </fill>
      <alignment horizontal="justify" vertical="top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ndxf>
  </rcc>
  <rcc rId="3536" sId="16" odxf="1" dxf="1">
    <nc r="B32" t="inlineStr">
      <is>
        <t>Labour, Packaging Material and Transport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bottom/>
      </border>
    </odxf>
    <ndxf>
      <font>
        <b/>
        <sz val="12"/>
        <name val="Times New Roman"/>
        <family val="1"/>
        <scheme val="none"/>
      </font>
      <alignment horizontal="left" vertical="top"/>
      <border outline="0">
        <left style="medium">
          <color indexed="64"/>
        </left>
        <bottom style="medium">
          <color indexed="64"/>
        </bottom>
      </border>
    </ndxf>
  </rcc>
  <rfmt sheetId="16" sqref="E32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F32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fmt sheetId="16" sqref="G32" start="0" length="0">
    <dxf>
      <alignment horizontal="center" vertical="top"/>
      <border outline="0">
        <right style="medium">
          <color indexed="64"/>
        </right>
        <bottom style="medium">
          <color indexed="64"/>
        </bottom>
      </border>
    </dxf>
  </rfmt>
  <rcc rId="3537" sId="16" odxf="1" dxf="1">
    <nc r="B33" t="inlineStr">
      <is>
        <t>Planting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38" sId="16" odxf="1" dxf="1">
    <nc r="C33" t="inlineStr">
      <is>
        <t>md/5 hrs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39" sId="16" odxf="1" dxf="1" numFmtId="34">
    <nc r="D33">
      <v>10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40" sId="16" odxf="1" dxf="1">
    <nc r="E33">
      <f>'C:\Users\sebentile\Desktop\Gross Margins 2024\[2025_Convetional Vegetables.xlsx]Item List 2024'!D10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41" sId="16" odxf="1" dxf="1">
    <nc r="F33">
      <f>E33*D33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42" sId="16" odxf="1" dxf="1">
    <nc r="G33">
      <f>F33/2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43" sId="16" odxf="1" dxf="1">
    <nc r="B34" t="inlineStr">
      <is>
        <t>Weeding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44" sId="16" odxf="1" dxf="1">
    <nc r="C34" t="inlineStr">
      <is>
        <t>md/5 hrs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45" sId="16" odxf="1" dxf="1" numFmtId="34">
    <nc r="D34">
      <v>30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46" sId="16" odxf="1" dxf="1">
    <nc r="E34">
      <f>$E$33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47" sId="16" odxf="1" dxf="1">
    <nc r="F34">
      <f>E34*D34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48" sId="16" odxf="1" dxf="1">
    <nc r="G34">
      <f>F34/2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49" sId="16" odxf="1" dxf="1">
    <nc r="B35" t="inlineStr">
      <is>
        <t>Side Dressing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50" sId="16" odxf="1" dxf="1">
    <nc r="C35" t="inlineStr">
      <is>
        <t>md/5 hrs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51" sId="16" odxf="1" dxf="1" numFmtId="34">
    <nc r="D35">
      <v>3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52" sId="16" odxf="1" dxf="1">
    <nc r="E35">
      <f>$E$33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53" sId="16" odxf="1" dxf="1">
    <nc r="F35">
      <f>E35*D35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54" sId="16" odxf="1" dxf="1">
    <nc r="G35">
      <f>F35/2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55" sId="16" odxf="1" dxf="1">
    <nc r="B36" t="inlineStr">
      <is>
        <t>Pest and Disease Control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56" sId="16" odxf="1" dxf="1">
    <nc r="C36" t="inlineStr">
      <is>
        <t>md/5 hrs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57" sId="16" odxf="1" dxf="1" numFmtId="34">
    <nc r="D36">
      <v>2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58" sId="16" odxf="1" dxf="1">
    <nc r="E36">
      <f>$E$33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59" sId="16" odxf="1" dxf="1">
    <nc r="F36">
      <f>E36*D36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60" sId="16" odxf="1" dxf="1">
    <nc r="G36">
      <f>F36/2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61" sId="16" odxf="1" dxf="1">
    <nc r="B37" t="inlineStr">
      <is>
        <t>Irrigation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62" sId="16" odxf="1" dxf="1">
    <nc r="C37" t="inlineStr">
      <is>
        <t>md/5 hrs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63" sId="16" odxf="1" dxf="1" numFmtId="34">
    <nc r="D37">
      <v>8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64" sId="16" odxf="1" dxf="1">
    <nc r="E37">
      <f>$E$33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65" sId="16" odxf="1" dxf="1">
    <nc r="F37">
      <f>E37*D37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66" sId="16" odxf="1" dxf="1">
    <nc r="G37">
      <f>F37/2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67" sId="16" odxf="1" dxf="1">
    <nc r="B38" t="inlineStr">
      <is>
        <t>Harvesting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68" sId="16" odxf="1" dxf="1">
    <nc r="C38" t="inlineStr">
      <is>
        <t>md/5 hrs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69" sId="16" odxf="1" dxf="1" numFmtId="34">
    <nc r="D38">
      <v>15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70" sId="16" odxf="1" dxf="1">
    <nc r="E38">
      <f>$E$33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71" sId="16" odxf="1" dxf="1">
    <nc r="F38">
      <f>E38*D38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72" sId="16" odxf="1" dxf="1">
    <nc r="G38">
      <f>F38/2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73" sId="16" odxf="1" dxf="1">
    <nc r="B39" t="inlineStr">
      <is>
        <t>Transport (market)</t>
      </is>
    </nc>
    <odxf>
      <alignment horizontal="general" vertical="bottom"/>
      <border outline="0">
        <left/>
        <right/>
        <bottom/>
      </border>
    </odxf>
    <ndxf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74" sId="16" odxf="1" dxf="1">
    <nc r="C39" t="inlineStr">
      <is>
        <t>tons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75" sId="16" odxf="1" dxf="1" numFmtId="34">
    <nc r="D39">
      <v>100</v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76" sId="16" odxf="1" dxf="1">
    <nc r="E39">
      <f>'C:\Users\sebentile\Desktop\Gross Margins 2024\[2025_Convetional Vegetables.xlsx]Item List 2024'!D9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77" sId="16" odxf="1" dxf="1">
    <nc r="F39">
      <f>E39*D39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78" sId="16" odxf="1" dxf="1">
    <nc r="G39">
      <f>F39/2</f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cc rId="3579" sId="16" odxf="1" dxf="1">
    <nc r="B40" t="inlineStr">
      <is>
        <t>Total Variable Costs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6" sqref="C40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D40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E40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3580" sId="16" odxf="1" dxf="1">
    <nc r="F40">
      <f>SUM(F6:F39)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581" sId="16" odxf="1" dxf="1">
    <nc r="G40">
      <f>SUM(G6:G39)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582" sId="16" odxf="1" dxf="1">
    <nc r="B41" t="inlineStr">
      <is>
        <t>Gross Profit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6" sqref="C41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D41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E41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3583" sId="16" odxf="1" dxf="1">
    <nc r="F41">
      <f>F3-F40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584" sId="16" odxf="1" dxf="1">
    <nc r="G41">
      <f>G3-G40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585" sId="16" odxf="1" dxf="1">
    <nc r="B42" t="inlineStr">
      <is>
        <t>Gross Margin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fmt sheetId="16" sqref="C42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D42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E42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3586" sId="16" odxf="1" s="1" dxf="1">
    <nc r="F42">
      <f>F41/F3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587" sId="16" odxf="1" s="1" dxf="1">
    <nc r="G42">
      <f>G41/G3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odxf>
    <ndxf>
      <font>
        <b/>
        <sz val="12"/>
        <color theme="1"/>
        <name val="Times New Roman"/>
        <family val="1"/>
        <scheme val="none"/>
      </font>
      <numFmt numFmtId="13" formatCode="0%"/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588" sId="16" odxf="1" dxf="1">
    <nc r="B43" t="inlineStr">
      <is>
        <t xml:space="preserve">BEP 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89" sId="16" odxf="1" dxf="1">
    <nc r="C43" t="inlineStr">
      <is>
        <t>E/tonne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fmt sheetId="16" sqref="D43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E43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3590" sId="16" odxf="1" dxf="1">
    <nc r="F43">
      <f>F40/D3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591" sId="16" odxf="1" dxf="1">
    <nc r="G43">
      <f>G40/J3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592" sId="16" odxf="1" dxf="1">
    <nc r="B44" t="inlineStr">
      <is>
        <t>BEY</t>
      </is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left/>
        <right/>
        <bottom/>
      </border>
    </odxf>
    <ndxf>
      <font>
        <b/>
        <sz val="12"/>
        <name val="Times New Roman"/>
        <family val="1"/>
        <scheme val="none"/>
      </font>
      <alignment horizontal="justify" vertical="top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3593" sId="16" odxf="1" dxf="1">
    <nc r="C44" t="inlineStr">
      <is>
        <t>tonnes/ha</t>
      </is>
    </nc>
    <odxf>
      <alignment horizontal="general" vertical="bottom"/>
      <border outline="0">
        <right/>
        <bottom/>
      </border>
    </odxf>
    <ndxf>
      <alignment horizontal="center" vertical="top"/>
      <border outline="0">
        <right style="medium">
          <color indexed="64"/>
        </right>
        <bottom style="medium">
          <color indexed="64"/>
        </bottom>
      </border>
    </ndxf>
  </rcc>
  <rfmt sheetId="16" sqref="D44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fmt sheetId="16" sqref="E44" start="0" length="0">
    <dxf>
      <alignment vertical="top"/>
      <border outline="0">
        <right style="medium">
          <color indexed="64"/>
        </right>
        <bottom style="medium">
          <color indexed="64"/>
        </bottom>
      </border>
    </dxf>
  </rfmt>
  <rcc rId="3594" sId="16" odxf="1" dxf="1">
    <nc r="F44">
      <f>F40/E3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c rId="3595" sId="16" odxf="1" dxf="1">
    <nc r="G44">
      <f>G40/E3</f>
    </nc>
    <odxf>
      <font>
        <b val="0"/>
        <sz val="12"/>
        <name val="Times New Roman"/>
        <family val="1"/>
        <scheme val="none"/>
      </font>
      <alignment horizontal="general" vertical="bottom"/>
      <border outline="0">
        <right/>
        <bottom/>
      </border>
    </odxf>
    <ndxf>
      <font>
        <b/>
        <sz val="12"/>
        <name val="Times New Roman"/>
        <family val="1"/>
        <scheme val="none"/>
      </font>
      <alignment horizontal="right" vertical="top"/>
      <border outline="0">
        <right style="medium">
          <color indexed="64"/>
        </right>
        <bottom style="medium">
          <color indexed="64"/>
        </bottom>
      </border>
    </ndxf>
  </rcc>
  <rcmt sheetId="16" cell="C3" guid="{00000000-0000-0000-0000-000000000000}" action="delete" author="Zwe_ Vil_"/>
  <rfmt sheetId="4" sqref="F43">
    <dxf>
      <fill>
        <patternFill>
          <bgColor theme="0"/>
        </patternFill>
      </fill>
    </dxf>
  </rfmt>
  <rfmt sheetId="5" sqref="G45">
    <dxf>
      <fill>
        <patternFill>
          <bgColor theme="0"/>
        </patternFill>
      </fill>
    </dxf>
  </rfmt>
  <rcmt sheetId="6" cell="C3" guid="{3A5E2907-1BF4-4FAD-8D6D-33566EA10622}" author="Zwe_ Vil_" newLength="138"/>
  <rcmt sheetId="6" cell="D22" guid="{1C53B531-34FD-4F32-BC9B-BB896581FA67}" author="Zwe_ Vil_" newLength="101"/>
  <rcmt sheetId="6" cell="F25" guid="{C25FC015-60C5-4614-9E1B-E0755EAF054E}" author="Dlamini, Sipho" newLength="55"/>
  <rcmt sheetId="9" cell="B17" guid="{D107D3E7-21FC-478A-8281-1C053335B248}" author="Zwe_ Vil_" newLength="118"/>
  <rcmt sheetId="12" cell="A1" guid="{14DD4101-E5AB-4D7C-8F0A-F9BF6F368080}" author="Zwe_ Vil_" newLength="48"/>
  <rcmt sheetId="13" cell="B1" guid="{B267ACC6-59F7-4D4F-89CB-98F9CFF98909}" author="Zwe_ Vil_" newLength="51"/>
  <rcmt sheetId="15" cell="B1" guid="{47C60734-DEC5-4633-8944-B1DEFA8A9AD5}" author="Zwe_ Vil_" newLength="120"/>
  <rcmt sheetId="15" cell="B23" guid="{02796639-D30C-4E28-A3E0-ACCBD5ACDB59}" author="Zwe_ Vil_" newLength="57"/>
  <rcmt sheetId="16" cell="E31" guid="{CC64F86B-D08B-4E70-9937-FC99DB1D0B7D}" author="ZWELI" newLength="33"/>
  <rdn rId="0" localSheetId="6" customView="1" name="Z_4F699E90_C674_486F_920D_A5FD36B53A39_.wvu.Rows" hidden="1" oldHidden="1">
    <oldFormula>Cabbage!#REF!</oldFormula>
  </rdn>
  <rcv guid="{4F699E90-C674-486F-920D-A5FD36B53A39}" action="delete"/>
  <rcv guid="{4F699E90-C674-486F-920D-A5FD36B53A39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597" sId="1" ref="A8:XFD8" action="insertRow"/>
  <rcc rId="3598" sId="1">
    <nc r="B8" t="inlineStr">
      <is>
        <t>Irrigation power</t>
      </is>
    </nc>
  </rcc>
  <rcc rId="3599" sId="1" numFmtId="34">
    <nc r="D8">
      <v>2.8</v>
    </nc>
  </rcc>
  <rcc rId="3600" sId="1">
    <nc r="C8" t="inlineStr">
      <is>
        <t>E/unit</t>
      </is>
    </nc>
  </rcc>
  <rcc rId="3601" sId="3" numFmtId="34">
    <oc r="C16">
      <v>2.8</v>
    </oc>
    <nc r="C16">
      <v>1000</v>
    </nc>
  </rcc>
  <rcc rId="3602" sId="3">
    <oc r="D16">
      <f>'Item List 2024'!D6</f>
    </oc>
    <nc r="D16">
      <f>'Item List 2024'!D8</f>
    </nc>
  </rcc>
  <rcc rId="3603" sId="4" numFmtId="34">
    <oc r="C13">
      <v>2.8</v>
    </oc>
    <nc r="C13">
      <v>1000</v>
    </nc>
  </rcc>
  <rcc rId="3604" sId="4">
    <oc r="D13">
      <f>'Item List 2024'!D6</f>
    </oc>
    <nc r="D13">
      <f>'Item List 2024'!D8</f>
    </nc>
  </rcc>
  <rcc rId="3605" sId="5" numFmtId="34">
    <oc r="D16">
      <v>2.8</v>
    </oc>
    <nc r="D16">
      <v>1000</v>
    </nc>
  </rcc>
  <rcc rId="3606" sId="5">
    <oc r="E16">
      <f>'Item List 2024'!D6</f>
    </oc>
    <nc r="E16">
      <f>'Item List 2024'!D8</f>
    </nc>
  </rcc>
  <rcc rId="3607" sId="6" numFmtId="34">
    <oc r="D15">
      <v>2.8</v>
    </oc>
    <nc r="D15">
      <f>'Item List 2024'!D8</f>
    </nc>
  </rcc>
  <rcc rId="3608" sId="18" numFmtId="34">
    <oc r="C17">
      <v>2.8</v>
    </oc>
    <nc r="C17">
      <v>1000</v>
    </nc>
  </rcc>
  <rcc rId="3609" sId="18">
    <oc r="D17">
      <f>'Item List 2024'!D6</f>
    </oc>
    <nc r="D17">
      <f>'Item List 2024'!D8</f>
    </nc>
  </rcc>
  <rcc rId="3610" sId="7" numFmtId="34">
    <oc r="D13">
      <v>2.8</v>
    </oc>
    <nc r="D13">
      <f>'Item List 2024'!D8</f>
    </nc>
  </rcc>
  <rcc rId="3611" sId="8" numFmtId="34">
    <oc r="C17">
      <v>2.8</v>
    </oc>
    <nc r="C17">
      <v>1000</v>
    </nc>
  </rcc>
  <rcc rId="3612" sId="8">
    <oc r="D17">
      <f>'Item List 2024'!D6</f>
    </oc>
    <nc r="D17">
      <f>'Item List 2024'!D8</f>
    </nc>
  </rcc>
  <rcc rId="3613" sId="9" numFmtId="34">
    <oc r="E13">
      <v>2.8</v>
    </oc>
    <nc r="E13">
      <f>'Item List 2024'!D8</f>
    </nc>
  </rcc>
  <rcc rId="3614" sId="11" numFmtId="34">
    <oc r="D14">
      <v>2.8</v>
    </oc>
    <nc r="D14">
      <v>1000</v>
    </nc>
  </rcc>
  <rcc rId="3615" sId="11">
    <oc r="E14">
      <f>'Item List 2024'!D6</f>
    </oc>
    <nc r="E14">
      <f>'Item List 2024'!D8</f>
    </nc>
  </rcc>
  <rcc rId="3616" sId="12" numFmtId="34">
    <oc r="D13">
      <v>2.8</v>
    </oc>
    <nc r="D13">
      <f>'Item List 2024'!D8</f>
    </nc>
  </rcc>
  <rcc rId="3617" sId="13" numFmtId="34">
    <oc r="E14">
      <v>2.8</v>
    </oc>
    <nc r="E14">
      <f>'Item List 2024'!D8</f>
    </nc>
  </rcc>
  <rcc rId="3618" sId="13" numFmtId="34">
    <oc r="D14">
      <v>1000</v>
    </oc>
    <nc r="D14">
      <v>500</v>
    </nc>
  </rcc>
  <rcc rId="3619" sId="14" numFmtId="34">
    <oc r="E14">
      <v>2.8</v>
    </oc>
    <nc r="E14">
      <f>'Item List 2024'!D8</f>
    </nc>
  </rcc>
  <rcc rId="3620" sId="15" numFmtId="34">
    <oc r="E14">
      <v>2.8</v>
    </oc>
    <nc r="E14">
      <f>'Item List 2024'!D8</f>
    </nc>
  </rcc>
  <rcc rId="3621" sId="16" numFmtId="34">
    <oc r="E16">
      <v>2.8</v>
    </oc>
    <nc r="E16">
      <f>'Item List 2024'!D8</f>
    </nc>
  </rcc>
  <rcv guid="{F593715E-C481-4F7B-9ABB-3BC8DB13B129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622" sId="16" ref="A35:XFD35" action="insertRow"/>
  <rcc rId="3623" sId="16">
    <nc r="B35" t="inlineStr">
      <is>
        <t>Lime application</t>
      </is>
    </nc>
  </rcc>
  <rcc rId="3624" sId="16">
    <nc r="C35" t="inlineStr">
      <is>
        <t>md/5 hrs</t>
      </is>
    </nc>
  </rcc>
  <rcc rId="3625" sId="16">
    <nc r="E35">
      <f>'Item List 2024'!D11</f>
    </nc>
  </rcc>
  <rcc rId="3626" sId="16" numFmtId="34">
    <nc r="D35">
      <v>3</v>
    </nc>
  </rcc>
  <rcc rId="3627" sId="16">
    <nc r="F35">
      <f>E35*D35</f>
    </nc>
  </rcc>
  <rcc rId="3628" sId="16">
    <nc r="G35">
      <f>F35/2</f>
    </nc>
  </rcc>
  <rrc rId="3629" sId="3" ref="A41:XFD41" action="insertRow"/>
  <rcc rId="3630" sId="3">
    <nc r="A41" t="inlineStr">
      <is>
        <t>Lime application</t>
      </is>
    </nc>
  </rcc>
  <rcc rId="3631" sId="3">
    <nc r="B41" t="inlineStr">
      <is>
        <t>md/5 hrs</t>
      </is>
    </nc>
  </rcc>
  <rcc rId="3632" sId="3" numFmtId="34">
    <nc r="C41">
      <v>3</v>
    </nc>
  </rcc>
  <rcc rId="3633" sId="3">
    <nc r="D41">
      <f>'Item List 2024'!D11</f>
    </nc>
  </rcc>
  <rrc rId="3634" sId="3" ref="A41:XFD41" action="deleteRow">
    <rfmt sheetId="3" xfDxf="1" sqref="A41:XFD41" start="0" length="0"/>
    <rcc rId="0" sId="3" dxf="1">
      <nc r="A41" t="inlineStr">
        <is>
          <t>Lime application</t>
        </is>
      </nc>
      <ndxf>
        <font>
          <b/>
          <sz val="12"/>
          <color theme="1"/>
          <name val="Times New Roman"/>
          <scheme val="none"/>
        </font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41" t="inlineStr">
        <is>
          <t>md/5 hrs</t>
        </is>
      </nc>
      <ndxf>
        <font>
          <sz val="12"/>
          <color theme="1"/>
          <name val="Times New Roman"/>
          <scheme val="none"/>
        </font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34">
      <nc r="C41">
        <v>3</v>
      </nc>
      <n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D41">
        <f>'Item List 2024'!D11</f>
      </nc>
      <n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E41" start="0" length="0">
      <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="1" sqref="F41" start="0" length="0">
      <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35" sId="3" ref="A42:XFD42" action="insertRow"/>
  <rcc rId="3636" sId="3">
    <nc r="A42" t="inlineStr">
      <is>
        <t>Lime application</t>
      </is>
    </nc>
  </rcc>
  <rcc rId="3637" sId="3">
    <nc r="B42" t="inlineStr">
      <is>
        <t>md/5 hrs</t>
      </is>
    </nc>
  </rcc>
  <rcc rId="3638" sId="3" numFmtId="34">
    <nc r="C42">
      <v>3</v>
    </nc>
  </rcc>
  <rcc rId="3639" sId="3">
    <nc r="D42">
      <f>'Item List 2024'!D11</f>
    </nc>
  </rcc>
  <rcc rId="3640" sId="3">
    <nc r="E42">
      <f>C42*D42</f>
    </nc>
  </rcc>
  <rcc rId="3641" sId="3">
    <nc r="F42">
      <f>E42/2</f>
    </nc>
  </rcc>
  <rcc rId="3642" sId="3">
    <nc r="A63" t="inlineStr">
      <is>
        <t>Tomatoes can produce upto 60 tons/ha under good management practices.</t>
      </is>
    </nc>
  </rcc>
  <rcv guid="{F593715E-C481-4F7B-9ABB-3BC8DB13B129}" action="delete"/>
  <rcv guid="{F593715E-C481-4F7B-9ABB-3BC8DB13B12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>
    <oc r="C34" t="inlineStr">
      <is>
        <t>1M</t>
      </is>
    </oc>
    <nc r="C34" t="inlineStr">
      <is>
        <t>2.5M</t>
      </is>
    </nc>
  </rcc>
  <rcc rId="199" sId="1" numFmtId="34">
    <oc r="D390">
      <v>264.5</v>
    </oc>
    <nc r="D390">
      <v>380</v>
    </nc>
  </rcc>
  <rcc rId="200" sId="1" numFmtId="4">
    <oc r="E390">
      <v>0.23</v>
    </oc>
    <nc r="E390">
      <f>D390/1000</f>
    </nc>
  </rcc>
  <rcc rId="201" sId="1" odxf="1" dxf="1" numFmtId="4">
    <oc r="E391">
      <v>0.25</v>
    </oc>
    <nc r="E391">
      <f>D391/1000</f>
    </nc>
    <odxf>
      <numFmt numFmtId="0" formatCode="General"/>
    </odxf>
    <ndxf>
      <numFmt numFmtId="166" formatCode="0.00;[Red]0.00"/>
    </ndxf>
  </rcc>
  <rcc rId="202" sId="1" odxf="1" dxf="1" numFmtId="4">
    <oc r="E392">
      <v>0.33</v>
    </oc>
    <nc r="E392">
      <f>D392/1000</f>
    </nc>
    <odxf>
      <numFmt numFmtId="0" formatCode="General"/>
    </odxf>
    <ndxf>
      <numFmt numFmtId="166" formatCode="0.00;[Red]0.00"/>
    </ndxf>
  </rcc>
  <rcc rId="203" sId="1" odxf="1" dxf="1" numFmtId="4">
    <oc r="E393">
      <v>0.33</v>
    </oc>
    <nc r="E393">
      <f>D393/1000</f>
    </nc>
    <odxf>
      <numFmt numFmtId="0" formatCode="General"/>
    </odxf>
    <ndxf>
      <numFmt numFmtId="166" formatCode="0.00;[Red]0.00"/>
    </ndxf>
  </rcc>
  <rcc rId="204" sId="1" numFmtId="34">
    <nc r="D394">
      <v>552</v>
    </nc>
  </rcc>
  <rcc rId="205" sId="1">
    <nc r="E394">
      <f>D394/1000</f>
    </nc>
  </rcc>
  <rcc rId="206" sId="1" odxf="1" dxf="1" numFmtId="34">
    <oc r="D393">
      <v>506</v>
    </oc>
    <nc r="D393">
      <v>552</v>
    </nc>
    <odxf>
      <font>
        <color auto="1"/>
        <name val="Times New Roman"/>
        <family val="1"/>
        <scheme val="none"/>
      </font>
    </odxf>
    <ndxf>
      <font>
        <color rgb="FFFF0000"/>
        <name val="Times New Roman"/>
        <family val="1"/>
        <scheme val="none"/>
      </font>
    </ndxf>
  </rcc>
  <rcc rId="207" sId="1" numFmtId="34">
    <oc r="D395">
      <v>264.5</v>
    </oc>
    <nc r="D395">
      <v>1780</v>
    </nc>
  </rcc>
  <rcc rId="208" sId="1">
    <oc r="E395">
      <v>0.23</v>
    </oc>
    <nc r="E395">
      <f>D395/1000</f>
    </nc>
  </rcc>
  <rcc rId="209" sId="1">
    <oc r="E396">
      <v>0.33</v>
    </oc>
    <nc r="E396">
      <f>D396/1000</f>
    </nc>
  </rcc>
  <rcc rId="210" sId="1" numFmtId="34">
    <oc r="D397">
      <v>552</v>
    </oc>
    <nc r="D397">
      <v>826</v>
    </nc>
  </rcc>
  <rcc rId="211" sId="1" numFmtId="34">
    <oc r="D391">
      <v>695</v>
    </oc>
    <nc r="D391">
      <v>740</v>
    </nc>
  </rcc>
  <rcc rId="212" sId="1" numFmtId="34">
    <oc r="D396">
      <v>552</v>
    </oc>
    <nc r="D396">
      <v>880</v>
    </nc>
  </rcc>
  <rcc rId="213" sId="1">
    <nc r="E397">
      <f>D397/1000</f>
    </nc>
  </rcc>
  <rcc rId="214" sId="1" numFmtId="34">
    <oc r="D398">
      <v>264.5</v>
    </oc>
    <nc r="D398">
      <v>506</v>
    </nc>
  </rcc>
  <rcc rId="215" sId="1">
    <oc r="E398">
      <v>0.23</v>
    </oc>
    <nc r="E398">
      <f>D398/1000</f>
    </nc>
  </rcc>
  <rcc rId="216" sId="1" numFmtId="34">
    <oc r="D399">
      <v>264.5</v>
    </oc>
    <nc r="D399">
      <v>345</v>
    </nc>
  </rcc>
  <rcc rId="217" sId="1">
    <oc r="E399">
      <v>0.23</v>
    </oc>
    <nc r="E399">
      <f>D399/1000</f>
    </nc>
  </rcc>
  <rcc rId="218" sId="1" numFmtId="34">
    <oc r="D400">
      <v>264.5</v>
    </oc>
    <nc r="D400">
      <v>345</v>
    </nc>
  </rcc>
  <rcc rId="219" sId="1" numFmtId="34">
    <oc r="D401">
      <v>379.5</v>
    </oc>
    <nc r="D401">
      <v>506</v>
    </nc>
  </rcc>
  <rcc rId="220" sId="1">
    <oc r="E401">
      <v>0.33</v>
    </oc>
    <nc r="E401">
      <f>D401/1000</f>
    </nc>
  </rcc>
  <rcc rId="221" sId="1">
    <oc r="E400">
      <v>0.23</v>
    </oc>
    <nc r="E400">
      <f>D400/1000</f>
    </nc>
  </rcc>
  <rcc rId="222" sId="1" numFmtId="34">
    <oc r="D402">
      <v>379.5</v>
    </oc>
    <nc r="D402">
      <v>506</v>
    </nc>
  </rcc>
  <rcc rId="223" sId="1">
    <oc r="E402">
      <v>0.33</v>
    </oc>
    <nc r="E402">
      <f>D402/1000</f>
    </nc>
  </rcc>
  <rcc rId="224" sId="1" numFmtId="34">
    <oc r="D403">
      <v>264.5</v>
    </oc>
    <nc r="D403">
      <v>380</v>
    </nc>
  </rcc>
  <rcc rId="225" sId="1">
    <oc r="E403">
      <v>0.23</v>
    </oc>
    <nc r="E403">
      <f>D403/1000</f>
    </nc>
  </rcc>
  <rcc rId="226" sId="1">
    <oc r="E404">
      <v>0.23</v>
    </oc>
    <nc r="E404">
      <f>D404/1000</f>
    </nc>
  </rcc>
  <rcc rId="227" sId="1" numFmtId="34">
    <oc r="D404">
      <v>264.5</v>
    </oc>
    <nc r="D404">
      <v>450</v>
    </nc>
  </rcc>
  <rcc rId="228" sId="1">
    <oc r="E405">
      <v>0.26</v>
    </oc>
    <nc r="E405">
      <f>D405/1000</f>
    </nc>
  </rcc>
  <rcc rId="229" sId="1">
    <oc r="E406">
      <v>0.26</v>
    </oc>
    <nc r="E406">
      <f>D406/1000</f>
    </nc>
  </rcc>
  <rcc rId="230" sId="1">
    <oc r="E407">
      <v>0.73</v>
    </oc>
    <nc r="E407">
      <f>D407/1000</f>
    </nc>
  </rcc>
  <rcc rId="231" sId="1">
    <oc r="E408">
      <v>0.5</v>
    </oc>
    <nc r="E408">
      <f>D408/1000</f>
    </nc>
  </rcc>
  <rcc rId="232" sId="1">
    <oc r="E409">
      <v>0.25</v>
    </oc>
    <nc r="E409">
      <f>D409/1000</f>
    </nc>
  </rcc>
  <rcc rId="233" sId="1">
    <oc r="E410">
      <v>0.25</v>
    </oc>
    <nc r="E410">
      <f>D410/1000</f>
    </nc>
  </rcc>
  <rcc rId="234" sId="1" numFmtId="34">
    <oc r="D411">
      <v>264.5</v>
    </oc>
    <nc r="D411">
      <v>380</v>
    </nc>
  </rcc>
  <rcc rId="235" sId="1" odxf="1" dxf="1">
    <oc r="E411">
      <v>0.23</v>
    </oc>
    <nc r="E411">
      <f>D411/1000</f>
    </nc>
    <odxf>
      <numFmt numFmtId="166" formatCode="0.00;[Red]0.00"/>
    </odxf>
    <ndxf>
      <numFmt numFmtId="0" formatCode="General"/>
    </ndxf>
  </rcc>
  <rcc rId="236" sId="1" numFmtId="34">
    <oc r="D413">
      <v>747.5</v>
    </oc>
    <nc r="D413">
      <v>954.5</v>
    </nc>
  </rcc>
  <rfmt sheetId="1" sqref="E413" start="0" length="0">
    <dxf>
      <numFmt numFmtId="166" formatCode="0.00;[Red]0.00"/>
    </dxf>
  </rfmt>
  <rfmt sheetId="1" sqref="E413" start="0" length="0">
    <dxf>
      <numFmt numFmtId="0" formatCode="General"/>
    </dxf>
  </rfmt>
  <rcc rId="237" sId="1" odxf="1" dxf="1" numFmtId="34">
    <oc r="E413">
      <v>0.65</v>
    </oc>
    <nc r="E413">
      <f>D413/1000</f>
    </nc>
    <ndxf>
      <numFmt numFmtId="35" formatCode="_(* #,##0.00_);_(* \(#,##0.00\);_(* &quot;-&quot;??_);_(@_)"/>
    </ndxf>
  </rcc>
  <rcc rId="238" sId="1">
    <oc r="B412" t="inlineStr">
      <is>
        <t>Tomatoes Zeal</t>
      </is>
    </oc>
    <nc r="B412" t="inlineStr">
      <is>
        <t>Tomatoes MFH</t>
      </is>
    </nc>
  </rcc>
  <rcc rId="239" sId="1" numFmtId="34">
    <oc r="D412">
      <v>575</v>
    </oc>
    <nc r="D412">
      <v>870</v>
    </nc>
  </rcc>
  <rcc rId="240" sId="1" odxf="1" dxf="1">
    <oc r="E412">
      <v>0.5</v>
    </oc>
    <nc r="E412">
      <f>D412/1000</f>
    </nc>
    <odxf>
      <numFmt numFmtId="166" formatCode="0.00;[Red]0.00"/>
    </odxf>
    <ndxf>
      <numFmt numFmtId="0" formatCode="General"/>
    </ndxf>
  </rcc>
  <rcc rId="241" sId="1">
    <oc r="B414" t="inlineStr">
      <is>
        <t>Tomato Chibli</t>
      </is>
    </oc>
    <nc r="B414" t="inlineStr">
      <is>
        <t>Tomato CPS (gem)</t>
      </is>
    </nc>
  </rcc>
  <rcc rId="242" sId="1" numFmtId="34">
    <oc r="D414">
      <v>575</v>
    </oc>
    <nc r="D414">
      <v>1250</v>
    </nc>
  </rcc>
  <rfmt sheetId="1" sqref="E414" start="0" length="0">
    <dxf>
      <numFmt numFmtId="35" formatCode="_(* #,##0.00_);_(* \(#,##0.00\);_(* &quot;-&quot;??_);_(@_)"/>
    </dxf>
  </rfmt>
  <rfmt sheetId="1" sqref="E408">
    <dxf>
      <numFmt numFmtId="35" formatCode="_(* #,##0.00_);_(* \(#,##0.00\);_(* &quot;-&quot;??_);_(@_)"/>
    </dxf>
  </rfmt>
  <rfmt sheetId="1" sqref="E400">
    <dxf>
      <numFmt numFmtId="35" formatCode="_(* #,##0.00_);_(* \(#,##0.00\);_(* &quot;-&quot;??_);_(@_)"/>
    </dxf>
  </rfmt>
  <rfmt sheetId="1" sqref="E401">
    <dxf>
      <numFmt numFmtId="35" formatCode="_(* #,##0.00_);_(* \(#,##0.00\);_(* &quot;-&quot;??_);_(@_)"/>
    </dxf>
  </rfmt>
  <rfmt sheetId="1" sqref="E402">
    <dxf>
      <numFmt numFmtId="35" formatCode="_(* #,##0.00_);_(* \(#,##0.00\);_(* &quot;-&quot;??_);_(@_)"/>
    </dxf>
  </rfmt>
  <rfmt sheetId="1" sqref="E405">
    <dxf>
      <numFmt numFmtId="35" formatCode="_(* #,##0.00_);_(* \(#,##0.00\);_(* &quot;-&quot;??_);_(@_)"/>
    </dxf>
  </rfmt>
  <rfmt sheetId="1" sqref="E406">
    <dxf>
      <numFmt numFmtId="35" formatCode="_(* #,##0.00_);_(* \(#,##0.00\);_(* &quot;-&quot;??_);_(@_)"/>
    </dxf>
  </rfmt>
  <rfmt sheetId="1" sqref="E407">
    <dxf>
      <numFmt numFmtId="35" formatCode="_(* #,##0.00_);_(* \(#,##0.00\);_(* &quot;-&quot;??_);_(@_)"/>
    </dxf>
  </rfmt>
  <rfmt sheetId="1" sqref="E409">
    <dxf>
      <numFmt numFmtId="35" formatCode="_(* #,##0.00_);_(* \(#,##0.00\);_(* &quot;-&quot;??_);_(@_)"/>
    </dxf>
  </rfmt>
  <rfmt sheetId="1" sqref="E410">
    <dxf>
      <numFmt numFmtId="35" formatCode="_(* #,##0.00_);_(* \(#,##0.00\);_(* &quot;-&quot;??_);_(@_)"/>
    </dxf>
  </rfmt>
  <rfmt sheetId="1" sqref="E416" start="0" length="0">
    <dxf>
      <numFmt numFmtId="35" formatCode="_(* #,##0.00_);_(* \(#,##0.00\);_(* &quot;-&quot;??_);_(@_)"/>
    </dxf>
  </rfmt>
  <rcc rId="243" sId="1">
    <oc r="E414">
      <v>0.5</v>
    </oc>
    <nc r="E414">
      <f>D414/1000</f>
    </nc>
  </rcc>
  <rcc rId="244" sId="1" odxf="1" dxf="1" numFmtId="34">
    <oc r="E415">
      <v>0.5</v>
    </oc>
    <nc r="E415">
      <f>D415/1000</f>
    </nc>
    <odxf>
      <numFmt numFmtId="0" formatCode="General"/>
    </odxf>
    <ndxf>
      <numFmt numFmtId="35" formatCode="_(* #,##0.00_);_(* \(#,##0.00\);_(* &quot;-&quot;??_);_(@_)"/>
    </ndxf>
  </rcc>
  <rrc rId="245" sId="1" ref="A411:XFD411" action="insertRow"/>
  <rcc rId="246" sId="1">
    <nc r="B411" t="inlineStr">
      <is>
        <t>Chili</t>
      </is>
    </nc>
  </rcc>
  <rcc rId="247" sId="1">
    <nc r="C411" t="inlineStr">
      <is>
        <t>1000 seedlings</t>
      </is>
    </nc>
  </rcc>
  <rcc rId="248" sId="1">
    <oc r="E417">
      <v>0.5</v>
    </oc>
    <nc r="E417">
      <f>D417/1000</f>
    </nc>
  </rcc>
  <rcc rId="249" sId="1" odxf="1" dxf="1" numFmtId="34">
    <oc r="E418">
      <v>0.7</v>
    </oc>
    <nc r="E418">
      <f>D418/1000</f>
    </nc>
    <odxf>
      <numFmt numFmtId="0" formatCode="General"/>
    </odxf>
    <ndxf>
      <numFmt numFmtId="35" formatCode="_(* #,##0.00_);_(* \(#,##0.00\);_(* &quot;-&quot;??_);_(@_)"/>
    </ndxf>
  </rcc>
  <rcc rId="250" sId="1" numFmtId="34">
    <oc r="D419">
      <v>575</v>
    </oc>
    <nc r="D419">
      <v>1150</v>
    </nc>
  </rcc>
  <rcc rId="251" sId="1" odxf="1" dxf="1" numFmtId="34">
    <oc r="E419">
      <v>0.5</v>
    </oc>
    <nc r="E419">
      <f>D419/1000</f>
    </nc>
    <odxf>
      <numFmt numFmtId="0" formatCode="General"/>
    </odxf>
    <ndxf>
      <numFmt numFmtId="35" formatCode="_(* #,##0.00_);_(* \(#,##0.00\);_(* &quot;-&quot;??_);_(@_)"/>
    </ndxf>
  </rcc>
  <rrc rId="252" sId="1" ref="A420:XFD420" action="deleteRow">
    <rfmt sheetId="1" xfDxf="1" sqref="A420:XFD420" start="0" length="0"/>
    <rcc rId="0" sId="1" dxf="1">
      <nc r="B420" t="inlineStr">
        <is>
          <t xml:space="preserve">Seedlings in 100ds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0" t="inlineStr">
        <is>
          <t>100 seedlings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420">
        <v>36.35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20">
        <v>0.49</v>
      </nc>
      <n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42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53" sId="1" numFmtId="34">
    <oc r="D420">
      <v>30</v>
    </oc>
    <nc r="D420">
      <v>60</v>
    </nc>
  </rcc>
  <rcc rId="254" sId="1" odxf="1" dxf="1" numFmtId="34">
    <oc r="E420">
      <v>30</v>
    </oc>
    <nc r="E420">
      <f>D420/1000</f>
    </nc>
    <odxf>
      <numFmt numFmtId="0" formatCode="General"/>
    </odxf>
    <ndxf>
      <numFmt numFmtId="35" formatCode="_(* #,##0.00_);_(* \(#,##0.00\);_(* &quot;-&quot;??_);_(@_)"/>
    </ndxf>
  </rcc>
  <rrc rId="255" sId="1" ref="A425:XFD425" action="deleteRow">
    <undo index="65535" exp="ref" ref3D="1" v="1" dr="D425" r="E7" sId="10"/>
    <undo index="65535" exp="ref" ref3D="1" v="1" dr="D425" r="E6" sId="10"/>
    <rfmt sheetId="1" xfDxf="1" sqref="A425:XFD425" start="0" length="0"/>
    <rcc rId="0" sId="1" dxf="1">
      <nc r="B425" t="inlineStr">
        <is>
          <t>Cayenne pepper seedlings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5" t="inlineStr">
        <is>
          <t>1000 seedlings</t>
        </is>
      </nc>
      <n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425">
        <v>390</v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2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42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56" sId="1">
    <oc r="G294">
      <f>D293*G293</f>
    </oc>
    <nc r="G294"/>
  </rcc>
  <rcc rId="257" sId="1">
    <oc r="G293">
      <v>4</v>
    </oc>
    <nc r="G293"/>
  </rcc>
  <rcc rId="258" sId="1" numFmtId="34">
    <oc r="D427">
      <v>130</v>
    </oc>
    <nc r="D427">
      <v>281</v>
    </nc>
  </rcc>
  <rcc rId="259" sId="1" numFmtId="34">
    <oc r="D428">
      <v>160</v>
    </oc>
    <nc r="D428">
      <v>490</v>
    </nc>
  </rcc>
  <rcc rId="260" sId="1" numFmtId="34">
    <oc r="D429">
      <v>130</v>
    </oc>
    <nc r="D429">
      <v>281</v>
    </nc>
  </rcc>
  <rcc rId="261" sId="1" numFmtId="34">
    <oc r="D431">
      <v>200</v>
    </oc>
    <nc r="D431">
      <v>245</v>
    </nc>
  </rcc>
  <rcc rId="262" sId="1" numFmtId="34">
    <oc r="D432">
      <v>200</v>
    </oc>
    <nc r="D432">
      <v>355</v>
    </nc>
  </rcc>
  <rcc rId="263" sId="1" numFmtId="34">
    <oc r="D433">
      <v>120</v>
    </oc>
    <nc r="D433">
      <v>184</v>
    </nc>
  </rcc>
  <rcc rId="264" sId="1" numFmtId="34">
    <oc r="D434">
      <v>120</v>
    </oc>
    <nc r="D434">
      <v>184</v>
    </nc>
  </rcc>
  <rcc rId="265" sId="1" numFmtId="34">
    <oc r="D435">
      <v>120</v>
    </oc>
    <nc r="D435">
      <v>184</v>
    </nc>
  </rcc>
  <rcc rId="266" sId="1" numFmtId="34">
    <oc r="D436">
      <v>120</v>
    </oc>
    <nc r="D436">
      <v>184</v>
    </nc>
  </rcc>
  <rcc rId="267" sId="1" numFmtId="34">
    <oc r="D437">
      <v>120</v>
    </oc>
    <nc r="D437">
      <v>184</v>
    </nc>
  </rcc>
  <rcc rId="268" sId="1" numFmtId="34">
    <oc r="D438">
      <v>50</v>
    </oc>
    <nc r="D438">
      <v>70</v>
    </nc>
  </rcc>
  <rcc rId="269" sId="1" numFmtId="34">
    <oc r="D439">
      <v>120</v>
    </oc>
    <nc r="D439">
      <v>245</v>
    </nc>
  </rcc>
  <rcc rId="270" sId="1" numFmtId="34">
    <oc r="D440">
      <v>120</v>
    </oc>
    <nc r="D440">
      <v>245</v>
    </nc>
  </rcc>
  <rcc rId="271" sId="1" numFmtId="34">
    <oc r="D441">
      <v>130</v>
    </oc>
    <nc r="D441">
      <v>245</v>
    </nc>
  </rcc>
  <rcc rId="272" sId="1" numFmtId="34">
    <oc r="D442">
      <v>40</v>
    </oc>
    <nc r="D442">
      <v>70</v>
    </nc>
  </rcc>
  <rcc rId="273" sId="1" numFmtId="34">
    <oc r="D443">
      <v>300</v>
    </oc>
    <nc r="D443">
      <v>450</v>
    </nc>
  </rcc>
  <rcc rId="274" sId="1" numFmtId="34">
    <oc r="D444">
      <v>120</v>
    </oc>
    <nc r="D444">
      <v>281</v>
    </nc>
  </rcc>
  <rcc rId="275" sId="1" numFmtId="34">
    <oc r="D445">
      <v>100</v>
    </oc>
    <nc r="D445">
      <v>220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643" sId="11" eol="1" ref="A44:XFD44" action="insertRow"/>
  <rcc rId="3644" sId="11">
    <nc r="B44" t="inlineStr">
      <is>
        <t>Onion can produce upto 90 tons/ha under good management practices.</t>
      </is>
    </nc>
  </rcc>
  <rrc rId="3645" sId="11" ref="A26:XFD26" action="insertRow"/>
  <rcc rId="3646" sId="11">
    <nc r="B26" t="inlineStr">
      <is>
        <t>Lime application</t>
      </is>
    </nc>
  </rcc>
  <rcc rId="3647" sId="11">
    <nc r="C26" t="inlineStr">
      <is>
        <t>md/5 hrs</t>
      </is>
    </nc>
  </rcc>
  <rcc rId="3648" sId="11" numFmtId="34">
    <nc r="D26">
      <v>3</v>
    </nc>
  </rcc>
  <rcc rId="3649" sId="11">
    <nc r="E26">
      <f>'Item List 2024'!D11</f>
    </nc>
  </rcc>
  <rcc rId="3650" sId="11">
    <nc r="F26">
      <f>D26*E26</f>
    </nc>
  </rcc>
  <rcc rId="3651" sId="11">
    <nc r="G26">
      <f>F26/2</f>
    </nc>
  </rcc>
  <rrc rId="3652" sId="4" ref="A29:XFD29" action="insertRow"/>
  <rcc rId="3653" sId="4">
    <nc r="A29" t="inlineStr">
      <is>
        <t>Lime application</t>
      </is>
    </nc>
  </rcc>
  <rrc rId="3654" sId="4" ref="A29:XFD29" action="deleteRow">
    <rfmt sheetId="4" xfDxf="1" sqref="A29:XFD29" start="0" length="0"/>
    <rcc rId="0" sId="4" dxf="1">
      <nc r="A29" t="inlineStr">
        <is>
          <t>Lime application</t>
        </is>
      </nc>
      <ndxf>
        <font>
          <sz val="11"/>
          <color theme="1"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B29" start="0" length="0">
      <dxf>
        <font>
          <sz val="11"/>
          <color theme="1"/>
          <name val="Times New Roman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C29" start="0" length="0">
      <dxf>
        <font>
          <sz val="11"/>
          <color theme="1"/>
          <name val="Times New Roman"/>
          <scheme val="none"/>
        </font>
        <numFmt numFmtId="165" formatCode="_(* #,##0.0_);_(* \(#,##0.0\);_(* &quot;-&quot;??_);_(@_)"/>
        <fill>
          <patternFill patternType="solid">
            <bgColor theme="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D29" start="0" length="0">
      <dxf>
        <font>
          <sz val="11"/>
          <color theme="1"/>
          <name val="Times New Roman"/>
          <scheme val="none"/>
        </font>
        <numFmt numFmtId="164" formatCode="_(* #,##0.00_);_(* \(#,##0.00\);_(* &quot;-&quot;??_);_(@_)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E29" start="0" length="0">
      <dxf>
        <font>
          <sz val="11"/>
          <color theme="1"/>
          <name val="Times New Roman"/>
          <scheme val="none"/>
        </font>
        <numFmt numFmtId="164" formatCode="_(* #,##0.00_);_(* \(#,##0.00\);_(* &quot;-&quot;??_);_(@_)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F29" start="0" length="0">
      <dxf>
        <font>
          <sz val="11"/>
          <color theme="1"/>
          <name val="Times New Roman"/>
          <scheme val="none"/>
        </font>
        <numFmt numFmtId="164" formatCode="_(* #,##0.00_);_(* \(#,##0.00\);_(* &quot;-&quot;??_);_(@_)"/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55" sId="5" ref="A34:XFD34" action="insertRow"/>
  <rrc rId="3656" sId="5" ref="A34:XFD34" action="insertRow"/>
  <rcc rId="3657" sId="5">
    <nc r="B34" t="inlineStr">
      <is>
        <t>Manure application</t>
      </is>
    </nc>
  </rcc>
  <rcc rId="3658" sId="5">
    <nc r="B35" t="inlineStr">
      <is>
        <t>Lime application</t>
      </is>
    </nc>
  </rcc>
  <rcc rId="3659" sId="5">
    <nc r="C34" t="inlineStr">
      <is>
        <t>md/5 hrs</t>
      </is>
    </nc>
  </rcc>
  <rcc rId="3660" sId="5">
    <nc r="C35" t="inlineStr">
      <is>
        <t>md/5 hrs</t>
      </is>
    </nc>
  </rcc>
  <rcc rId="3661" sId="5" numFmtId="34">
    <nc r="D35">
      <v>3</v>
    </nc>
  </rcc>
  <rcc rId="3662" sId="5" numFmtId="34">
    <nc r="D34">
      <v>10</v>
    </nc>
  </rcc>
  <rcc rId="3663" sId="5">
    <nc r="E34">
      <f>'Item List 2024'!D11</f>
    </nc>
  </rcc>
  <rcc rId="3664" sId="5">
    <nc r="E35">
      <f>'Item List 2024'!D11</f>
    </nc>
  </rcc>
  <rcc rId="3665" sId="5">
    <nc r="F34">
      <f>E34*D34</f>
    </nc>
  </rcc>
  <rcc rId="3666" sId="5">
    <nc r="F35">
      <f>E35*D35</f>
    </nc>
  </rcc>
  <rcc rId="3667" sId="5">
    <nc r="G34">
      <f>F34/2</f>
    </nc>
  </rcc>
  <rcc rId="3668" sId="5">
    <nc r="G35">
      <f>F35/2</f>
    </nc>
  </rcc>
  <rrc rId="3669" sId="6" ref="A34:XFD34" action="insertRow"/>
  <rcc rId="3670" sId="6">
    <nc r="A34" t="inlineStr">
      <is>
        <t>Lime application</t>
      </is>
    </nc>
  </rcc>
  <rcc rId="3671" sId="6">
    <nc r="B34" t="inlineStr">
      <is>
        <t>md/5 hrs</t>
      </is>
    </nc>
  </rcc>
  <rcc rId="3672" sId="6" numFmtId="34">
    <nc r="C34">
      <v>3</v>
    </nc>
  </rcc>
  <rcc rId="3673" sId="6">
    <nc r="D34">
      <f>'Item List 2024'!D11</f>
    </nc>
  </rcc>
  <rcc rId="3674" sId="6">
    <nc r="E34">
      <f>D34*C34</f>
    </nc>
  </rcc>
  <rcc rId="3675" sId="6">
    <nc r="F34">
      <f>E34/2</f>
    </nc>
  </rcc>
  <rrc rId="3676" sId="18" ref="A12:XFD12" action="deleteRow">
    <rfmt sheetId="18" xfDxf="1" sqref="A12:XFD12" start="0" length="0"/>
    <rcc rId="0" sId="18" dxf="1">
      <nc r="A12" t="inlineStr">
        <is>
          <t>Manure</t>
        </is>
      </nc>
      <ndxf>
        <font>
          <sz val="12"/>
          <color theme="1"/>
          <name val="Times New Roman"/>
          <scheme val="none"/>
        </font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dxf="1">
      <nc r="B12" t="inlineStr">
        <is>
          <t>40kg</t>
        </is>
      </nc>
      <ndxf>
        <font>
          <sz val="12"/>
          <color theme="1"/>
          <name val="Times New Roman"/>
          <scheme val="none"/>
        </font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s="1" dxf="1" numFmtId="34">
      <nc r="C12">
        <v>100</v>
      </nc>
      <n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s="1" dxf="1">
      <nc r="D12">
        <f>'Item List 2024'!D172</f>
      </nc>
      <n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s="1" dxf="1">
      <nc r="E12">
        <f>C12*D12</f>
      </nc>
      <n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8" s="1" dxf="1">
      <nc r="F12">
        <f>E12/2</f>
      </nc>
      <n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justify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677" sId="18" ref="A35:XFD35" action="insertRow"/>
  <rcc rId="3678" sId="18">
    <nc r="A35" t="inlineStr">
      <is>
        <t>Lime application</t>
      </is>
    </nc>
  </rcc>
  <rcc rId="3679" sId="18">
    <nc r="B35" t="inlineStr">
      <is>
        <t>md/5 hrs</t>
      </is>
    </nc>
  </rcc>
  <rcc rId="3680" sId="18" numFmtId="34">
    <nc r="C35">
      <v>3</v>
    </nc>
  </rcc>
  <rcc rId="3681" sId="18">
    <nc r="D35">
      <f>'Item List 2024'!D11</f>
    </nc>
  </rcc>
  <rcc rId="3682" sId="18">
    <nc r="E35">
      <f>C35*D35</f>
    </nc>
  </rcc>
  <rcc rId="3683" sId="18">
    <nc r="F35">
      <f>E35/2</f>
    </nc>
  </rcc>
  <rcc rId="3684" sId="7" numFmtId="34">
    <oc r="C28">
      <v>10</v>
    </oc>
    <nc r="C28">
      <v>30</v>
    </nc>
  </rcc>
  <rcv guid="{F593715E-C481-4F7B-9ABB-3BC8DB13B129}" action="delete"/>
  <rcv guid="{F593715E-C481-4F7B-9ABB-3BC8DB13B129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685" sId="8" ref="A36:XFD36" action="insertRow"/>
  <rrc rId="3686" sId="8" ref="A36:XFD36" action="insertRow"/>
  <rcc rId="3687" sId="8">
    <nc r="A36" t="inlineStr">
      <is>
        <t>Manure application</t>
      </is>
    </nc>
  </rcc>
  <rcc rId="3688" sId="8">
    <nc r="A37" t="inlineStr">
      <is>
        <t>Lime application</t>
      </is>
    </nc>
  </rcc>
  <rcc rId="3689" sId="8">
    <nc r="B36" t="inlineStr">
      <is>
        <t>md/5 hrs</t>
      </is>
    </nc>
  </rcc>
  <rcc rId="3690" sId="8">
    <nc r="B37" t="inlineStr">
      <is>
        <t>md/5 hrs</t>
      </is>
    </nc>
  </rcc>
  <rcc rId="3691" sId="8" numFmtId="34">
    <nc r="C36">
      <v>10</v>
    </nc>
  </rcc>
  <rcc rId="3692" sId="8" numFmtId="34">
    <nc r="C37">
      <v>3</v>
    </nc>
  </rcc>
  <rcc rId="3693" sId="8">
    <nc r="D37">
      <f>'Item List 2024'!D11</f>
    </nc>
  </rcc>
  <rcc rId="3694" sId="8">
    <nc r="D36">
      <f>'Item List 2024'!D11</f>
    </nc>
  </rcc>
  <rcc rId="3695" sId="8">
    <nc r="E36">
      <f>C36*D36</f>
    </nc>
  </rcc>
  <rcc rId="3696" sId="8">
    <nc r="E37">
      <f>C37*D37</f>
    </nc>
  </rcc>
  <rcc rId="3697" sId="8">
    <nc r="F36">
      <f>E36/2</f>
    </nc>
  </rcc>
  <rcc rId="3698" sId="8">
    <nc r="F37">
      <f>E37/2</f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99" sId="11" numFmtId="34">
    <oc r="D25">
      <v>5</v>
    </oc>
    <nc r="D25">
      <v>15</v>
    </nc>
  </rcc>
  <rrc rId="3700" sId="12" ref="A29:XFD29" action="insertRow"/>
  <rcc rId="3701" sId="12">
    <nc r="A29" t="inlineStr">
      <is>
        <t>Lime application</t>
      </is>
    </nc>
  </rcc>
  <rcc rId="3702" sId="12">
    <nc r="B29" t="inlineStr">
      <is>
        <t>md/5 hrs</t>
      </is>
    </nc>
  </rcc>
  <rcc rId="3703" sId="12" numFmtId="34">
    <nc r="C29">
      <v>3</v>
    </nc>
  </rcc>
  <rcc rId="3704" sId="12">
    <nc r="D29">
      <f>'Item List 2024'!D11</f>
    </nc>
  </rcc>
  <rcc rId="3705" sId="12">
    <nc r="E29">
      <f>C29*D29</f>
    </nc>
  </rcc>
  <rcc rId="3706" sId="12">
    <nc r="F29">
      <f>E29/2</f>
    </nc>
  </rcc>
  <rrc rId="3707" sId="14" ref="A27:XFD27" action="insertRow"/>
  <rcc rId="3708" sId="14">
    <nc r="B27" t="inlineStr">
      <is>
        <t>Lime application</t>
      </is>
    </nc>
  </rcc>
  <rcc rId="3709" sId="14">
    <nc r="C27" t="inlineStr">
      <is>
        <t>md/5 hrs</t>
      </is>
    </nc>
  </rcc>
  <rcc rId="3710" sId="14" numFmtId="34">
    <nc r="D27">
      <v>3</v>
    </nc>
  </rcc>
  <rcc rId="3711" sId="14">
    <nc r="E27">
      <f>'Item List 2024'!D11</f>
    </nc>
  </rcc>
  <rcc rId="3712" sId="14">
    <nc r="F27">
      <f>D27*E27</f>
    </nc>
  </rcc>
  <rcc rId="3713" sId="14">
    <nc r="G27">
      <f>F27/2</f>
    </nc>
  </rcc>
  <rrc rId="3714" sId="13" ref="A12:XFD12" action="deleteRow">
    <rfmt sheetId="13" xfDxf="1" sqref="A12:XFD12" start="0" length="0"/>
    <rcc rId="0" sId="13" dxf="1">
      <nc r="B12" t="inlineStr">
        <is>
          <t>Lime</t>
        </is>
      </nc>
      <ndxf>
        <font>
          <sz val="12"/>
          <color theme="1"/>
          <name val="Times New Roman"/>
          <scheme val="none"/>
        </font>
        <alignment horizontal="justify" vertical="top" readingOrder="0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3" dxf="1">
      <nc r="C12" t="inlineStr">
        <is>
          <t>50 kg</t>
        </is>
      </nc>
      <ndxf>
        <font>
          <sz val="12"/>
          <color theme="1"/>
          <name val="Times New Roman"/>
          <scheme val="none"/>
        </font>
        <alignment horizontal="center" vertical="top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 numFmtId="34">
      <nc r="D12">
        <v>20</v>
      </nc>
      <n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center" vertical="top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E12">
        <f>'C:\Users\sebentile\Desktop\Gross Margins 2024\[2025_Convetional Vegetables.xlsx]Item List 2024'!D152</f>
      </nc>
      <n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center" vertical="top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F12">
        <f>D12*E12</f>
      </nc>
      <n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center" vertical="top" readingOrder="0"/>
        <border outline="0">
          <right style="medium">
            <color indexed="64"/>
          </right>
          <bottom style="medium">
            <color indexed="64"/>
          </bottom>
        </border>
      </ndxf>
    </rcc>
    <rcc rId="0" sId="13" s="1" dxf="1">
      <nc r="G12">
        <f>F12/2</f>
      </nc>
      <ndxf>
        <font>
          <sz val="12"/>
          <color theme="1"/>
          <name val="Times New Roman"/>
          <scheme val="none"/>
        </font>
        <numFmt numFmtId="164" formatCode="_(* #,##0.00_);_(* \(#,##0.00\);_(* &quot;-&quot;??_);_(@_)"/>
        <alignment horizontal="center" vertical="top" readingOrder="0"/>
        <border outline="0">
          <right style="medium">
            <color indexed="64"/>
          </right>
          <bottom style="medium">
            <color indexed="64"/>
          </bottom>
        </border>
      </ndxf>
    </rcc>
  </rrc>
  <rrc rId="3715" sId="15" ref="A24:XFD24" action="insertRow"/>
  <rcc rId="3716" sId="15">
    <nc r="B24" t="inlineStr">
      <is>
        <t>Lime application</t>
      </is>
    </nc>
  </rcc>
  <rcc rId="3717" sId="15">
    <nc r="C24" t="inlineStr">
      <is>
        <t>md/5 hrs</t>
      </is>
    </nc>
  </rcc>
  <rcc rId="3718" sId="15" numFmtId="34">
    <nc r="D24">
      <v>3</v>
    </nc>
  </rcc>
  <rcc rId="3719" sId="15">
    <nc r="E24">
      <f>'Item List 2024'!D11</f>
    </nc>
  </rcc>
  <rcc rId="3720" sId="15">
    <nc r="F24">
      <f>D24*E24</f>
    </nc>
  </rcc>
  <rcc rId="3721" sId="15">
    <nc r="G24">
      <f>F24/2</f>
    </nc>
  </rcc>
  <rrc rId="3722" sId="15" ref="A23:XFD23" action="insertRow"/>
  <rcc rId="3723" sId="15">
    <nc r="B23" t="inlineStr">
      <is>
        <t>Planting</t>
      </is>
    </nc>
  </rcc>
  <rcc rId="3724" sId="15">
    <nc r="C23" t="inlineStr">
      <is>
        <t>md/5 hrs</t>
      </is>
    </nc>
  </rcc>
  <rfmt sheetId="15" sqref="B23" start="0" length="2147483647">
    <dxf>
      <font>
        <b val="0"/>
      </font>
    </dxf>
  </rfmt>
  <rcc rId="3725" sId="15" numFmtId="34">
    <nc r="D23">
      <v>10</v>
    </nc>
  </rcc>
  <rcc rId="3726" sId="15">
    <nc r="E23">
      <f>'Item List 2024'!D11</f>
    </nc>
  </rcc>
  <rcc rId="3727" sId="15">
    <nc r="F23">
      <f>D23*E23</f>
    </nc>
  </rcc>
  <rcc rId="3728" sId="15">
    <nc r="G23">
      <f>F23/2</f>
    </nc>
  </rcc>
  <rrc rId="3729" sId="16" ref="A35:XFD35" action="insertRow"/>
  <rcc rId="3730" sId="16">
    <nc r="B35" t="inlineStr">
      <is>
        <t>Manure application</t>
      </is>
    </nc>
  </rcc>
  <rcc rId="3731" sId="16">
    <nc r="C35" t="inlineStr">
      <is>
        <t>md/5 hrs</t>
      </is>
    </nc>
  </rcc>
  <rcc rId="3732" sId="16" numFmtId="34">
    <nc r="D35">
      <v>15</v>
    </nc>
  </rcc>
  <rcc rId="3733" sId="16">
    <nc r="E35">
      <f>'Item List 2024'!D11</f>
    </nc>
  </rcc>
  <rcc rId="3734" sId="16">
    <nc r="F35">
      <f>E35*D35</f>
    </nc>
  </rcc>
  <rcc rId="3735" sId="16">
    <nc r="G35">
      <f>F35/2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6" sId="16" numFmtId="34">
    <oc r="D38">
      <v>2</v>
    </oc>
    <nc r="D38">
      <v>8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7" sId="1">
    <oc r="B209" t="inlineStr">
      <is>
        <t>Fention</t>
      </is>
    </oc>
    <nc r="B209" t="inlineStr">
      <is>
        <t>Fenthion</t>
      </is>
    </nc>
  </rcc>
  <rcc rId="3738" sId="1" numFmtId="34">
    <oc r="D180">
      <v>324</v>
    </oc>
    <nc r="D180">
      <v>575</v>
    </nc>
  </rcc>
  <rrc rId="3739" sId="6" ref="A23:XFD23" action="insertRow"/>
  <rfmt sheetId="6" sqref="A23" start="0" length="0">
    <dxf>
      <font>
        <sz val="12"/>
        <name val="Times New Roman"/>
        <family val="1"/>
        <scheme val="none"/>
      </font>
      <alignment horizontal="general" vertical="bottom"/>
      <border outline="0">
        <left/>
        <right/>
        <top/>
        <bottom/>
      </border>
    </dxf>
  </rfmt>
  <rcc rId="3740" sId="6">
    <nc r="A23" t="inlineStr">
      <is>
        <t xml:space="preserve">Prophenofos </t>
      </is>
    </nc>
  </rcc>
  <rrc rId="3741" sId="1" ref="A347:XFD347" action="insertRow"/>
  <rcc rId="3742" sId="1">
    <nc r="B347" t="inlineStr">
      <is>
        <t xml:space="preserve">Prophenofos </t>
      </is>
    </nc>
  </rcc>
  <rcc rId="3743" sId="1">
    <nc r="C347" t="inlineStr">
      <is>
        <t>1L</t>
      </is>
    </nc>
  </rcc>
  <rcc rId="3744" sId="1">
    <oc r="B348" t="inlineStr">
      <is>
        <t>Prophenofos 5ltr</t>
      </is>
    </oc>
    <nc r="B348" t="inlineStr">
      <is>
        <t xml:space="preserve">Prophenofos </t>
      </is>
    </nc>
  </rcc>
  <rcc rId="3745" sId="1">
    <nc r="C348" t="inlineStr">
      <is>
        <t>5L</t>
      </is>
    </nc>
  </rcc>
  <rcc rId="3746" sId="1" numFmtId="34">
    <nc r="D347">
      <v>300</v>
    </nc>
  </rcc>
  <rcc rId="3747" sId="6">
    <nc r="B23" t="inlineStr">
      <is>
        <t>5L</t>
      </is>
    </nc>
  </rcc>
  <rcc rId="3748" sId="6" numFmtId="34">
    <nc r="C23">
      <v>1</v>
    </nc>
  </rcc>
  <rcc rId="3749" sId="6">
    <nc r="D23">
      <f>'Item List 2024'!D348</f>
    </nc>
  </rcc>
  <rcc rId="3750" sId="6">
    <nc r="E23">
      <f>D23*C23</f>
    </nc>
  </rcc>
  <rcc rId="3751" sId="6">
    <nc r="F23">
      <f>E23/2</f>
    </nc>
  </rcc>
  <rcv guid="{63A97564-0E53-4191-998D-0E0D6B1DFC4B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2" sId="3" numFmtId="34">
    <oc r="C31">
      <v>1</v>
    </oc>
    <nc r="C31">
      <v>2</v>
    </nc>
  </rcc>
  <rcc rId="3753" sId="3" numFmtId="34">
    <oc r="C30">
      <v>2</v>
    </oc>
    <nc r="C30">
      <v>3</v>
    </nc>
  </rcc>
  <rrc rId="3754" sId="3" ref="A25:XFD25" action="insertRow"/>
  <rcc rId="3755" sId="3">
    <nc r="A25" t="inlineStr">
      <is>
        <t>Savage</t>
      </is>
    </nc>
  </rcc>
  <rcc rId="3756" sId="3">
    <nc r="B25" t="inlineStr">
      <is>
        <t>1L</t>
      </is>
    </nc>
  </rcc>
  <rcc rId="3757" sId="3" numFmtId="34">
    <nc r="C25">
      <v>1</v>
    </nc>
  </rcc>
  <rcc rId="3758" sId="3">
    <nc r="D25">
      <f>'Item List 2024'!D223</f>
    </nc>
  </rcc>
  <rcc rId="3759" sId="3">
    <nc r="E25">
      <f>C25*D25</f>
    </nc>
  </rcc>
  <rcc rId="3760" sId="3">
    <nc r="F25">
      <f>E25</f>
    </nc>
  </rcc>
  <rcc rId="3761" sId="3">
    <oc r="F23">
      <f>E23/2</f>
    </oc>
    <nc r="F23">
      <f>E23</f>
    </nc>
  </rcc>
  <rcc rId="3762" sId="3">
    <oc r="F26">
      <f>E26/2</f>
    </oc>
    <nc r="F26">
      <f>E26</f>
    </nc>
  </rcc>
  <rcc rId="3763" sId="3">
    <oc r="F27">
      <f>E27/2</f>
    </oc>
    <nc r="F27">
      <f>E27</f>
    </nc>
  </rcc>
  <rcc rId="3764" sId="3">
    <oc r="F29">
      <f>E29/2</f>
    </oc>
    <nc r="F29">
      <f>E29</f>
    </nc>
  </rcc>
  <rcc rId="3765" sId="3">
    <oc r="F30">
      <f>E30/2</f>
    </oc>
    <nc r="F30">
      <f>E30</f>
    </nc>
  </rcc>
  <rcc rId="3766" sId="3">
    <oc r="F37">
      <f>E37/2</f>
    </oc>
    <nc r="F37">
      <f>E37</f>
    </nc>
  </rcc>
  <rfmt sheetId="3" sqref="F55">
    <dxf>
      <fill>
        <patternFill>
          <bgColor theme="0"/>
        </patternFill>
      </fill>
    </dxf>
  </rfmt>
  <rfmt sheetId="3" sqref="A53:XFD53">
    <dxf>
      <fill>
        <patternFill>
          <bgColor theme="0"/>
        </patternFill>
      </fill>
    </dxf>
  </rfmt>
  <rfmt sheetId="3" sqref="A52:XFD52">
    <dxf>
      <fill>
        <patternFill>
          <bgColor theme="0"/>
        </patternFill>
      </fill>
    </dxf>
  </rfmt>
  <rcc rId="3767" sId="9">
    <oc r="G18">
      <f>F18/2</f>
    </oc>
    <nc r="G18">
      <f>F18</f>
    </nc>
  </rcc>
  <rcc rId="3768" sId="9">
    <oc r="B24" t="inlineStr">
      <is>
        <t>Bravo</t>
      </is>
    </oc>
    <nc r="B24" t="inlineStr">
      <is>
        <t>Mycoguard</t>
      </is>
    </nc>
  </rcc>
  <rcc rId="3769" sId="9">
    <oc r="C24" t="inlineStr">
      <is>
        <t>500 ml</t>
      </is>
    </oc>
    <nc r="C24" t="inlineStr">
      <is>
        <t>1L</t>
      </is>
    </nc>
  </rcc>
  <rcc rId="3770" sId="9" numFmtId="34">
    <oc r="D24">
      <v>3</v>
    </oc>
    <nc r="D24">
      <v>4</v>
    </nc>
  </rcc>
  <rcc rId="3771" sId="9">
    <oc r="E24">
      <f>'C:\Users\sebentile\Desktop\Gross Margins 2024\[2025_Convetional Vegetables.xlsx]Item List 2024'!D180</f>
    </oc>
    <nc r="E24">
      <f>'Item List 2024'!D181</f>
    </nc>
  </rcc>
  <rcc rId="3772" sId="9">
    <oc r="G26">
      <f>F26/2</f>
    </oc>
    <nc r="G26">
      <f>F26</f>
    </nc>
  </rcc>
  <rcc rId="3773" sId="9">
    <oc r="G30">
      <f>F30/2</f>
    </oc>
    <nc r="G30">
      <f>F30</f>
    </nc>
  </rcc>
  <rcc rId="3774" sId="9" numFmtId="34">
    <oc r="D28">
      <v>1</v>
    </oc>
    <nc r="D28">
      <v>2</v>
    </nc>
  </rcc>
  <rcc rId="3775" sId="4">
    <oc r="A17" t="inlineStr">
      <is>
        <t>Bravo</t>
      </is>
    </oc>
    <nc r="A17" t="inlineStr">
      <is>
        <t>Mycoguard</t>
      </is>
    </nc>
  </rcc>
  <rcc rId="3776" sId="4">
    <oc r="B17" t="inlineStr">
      <is>
        <t>500ml</t>
      </is>
    </oc>
    <nc r="B17" t="inlineStr">
      <is>
        <t>1L</t>
      </is>
    </nc>
  </rcc>
  <rcc rId="3777" sId="4">
    <oc r="D17">
      <f>'Item List 2024'!D179</f>
    </oc>
    <nc r="D17">
      <f>'Item List 2024'!D181</f>
    </nc>
  </rcc>
  <rcc rId="3778" sId="4" numFmtId="34">
    <oc r="C18">
      <v>2</v>
    </oc>
    <nc r="C18">
      <v>1</v>
    </nc>
  </rcc>
  <rcc rId="3779" sId="4" numFmtId="34">
    <oc r="C19">
      <v>2</v>
    </oc>
    <nc r="C19">
      <v>1</v>
    </nc>
  </rcc>
  <rcc rId="3780" sId="4">
    <oc r="F26">
      <f>E26/2</f>
    </oc>
    <nc r="F26">
      <f>E26</f>
    </nc>
  </rcc>
  <rcc rId="3781" sId="5">
    <oc r="B25" t="inlineStr">
      <is>
        <t>Bravo</t>
      </is>
    </oc>
    <nc r="B25" t="inlineStr">
      <is>
        <t>Mycoguard</t>
      </is>
    </nc>
  </rcc>
  <rcc rId="3782" sId="5">
    <oc r="C25" t="inlineStr">
      <is>
        <t>500ml</t>
      </is>
    </oc>
    <nc r="C25" t="inlineStr">
      <is>
        <t>1L</t>
      </is>
    </nc>
  </rcc>
  <rcc rId="3783" sId="5">
    <oc r="E25">
      <f>'Item List 2024'!D179</f>
    </oc>
    <nc r="E25">
      <f>'Item List 2024'!D181</f>
    </nc>
  </rcc>
  <rcc rId="3784" sId="5">
    <oc r="G26">
      <f>F26/2</f>
    </oc>
    <nc r="G26">
      <f>F26</f>
    </nc>
  </rcc>
  <rrc rId="3785" sId="5" ref="A26:XFD26" action="insertRow"/>
  <rcc rId="3786" sId="5">
    <nc r="B26" t="inlineStr">
      <is>
        <t>Ortiva</t>
      </is>
    </nc>
  </rcc>
  <rcc rId="3787" sId="5">
    <nc r="C26" t="inlineStr">
      <is>
        <t>1L</t>
      </is>
    </nc>
  </rcc>
  <rcc rId="3788" sId="5" numFmtId="34">
    <nc r="D26">
      <v>1</v>
    </nc>
  </rcc>
  <rcc rId="3789" sId="5">
    <nc r="E26">
      <f>'Item List 2024'!D191</f>
    </nc>
  </rcc>
  <rcc rId="3790" sId="5">
    <nc r="F26">
      <f>E26*D26</f>
    </nc>
  </rcc>
  <rcc rId="3791" sId="5">
    <nc r="G26">
      <f>F26</f>
    </nc>
  </rcc>
  <rcc rId="3792" sId="5">
    <oc r="G31">
      <f>F31</f>
    </oc>
    <nc r="G31">
      <f>F31/2</f>
    </nc>
  </rcc>
  <rcc rId="3793" sId="5">
    <oc r="G32">
      <f>F32/2</f>
    </oc>
    <nc r="G32">
      <f>F32</f>
    </nc>
  </rcc>
  <rcc rId="3794" sId="6">
    <oc r="F22">
      <f>E22/2</f>
    </oc>
    <nc r="F22">
      <f>E22</f>
    </nc>
  </rcc>
  <rcc rId="3795" sId="6">
    <oc r="A24" t="inlineStr">
      <is>
        <t>Warlock</t>
      </is>
    </oc>
    <nc r="A24" t="inlineStr">
      <is>
        <t>Addition</t>
      </is>
    </nc>
  </rcc>
  <rcc rId="3796" sId="6">
    <oc r="D24">
      <f>'C:\Users\sebentile\Desktop\Gross Margins 2024\[2025_Convetional Vegetables.xlsx]Item List 2024'!D229</f>
    </oc>
    <nc r="D24">
      <f>'Item List 2024'!D222</f>
    </nc>
  </rcc>
  <rcc rId="3797" sId="6">
    <oc r="F25">
      <f>E25/2</f>
    </oc>
    <nc r="F25">
      <f>E25</f>
    </nc>
  </rcc>
  <rcc rId="3798" sId="6">
    <oc r="F28">
      <f>E28/2</f>
    </oc>
    <nc r="F28">
      <f>E28</f>
    </nc>
  </rcc>
  <rcc rId="3799" sId="6">
    <oc r="F29">
      <f>E29/2</f>
    </oc>
    <nc r="F29">
      <f>E29</f>
    </nc>
  </rcc>
  <rcc rId="3800" sId="6">
    <oc r="F32">
      <f>E32/2</f>
    </oc>
    <nc r="F32">
      <f>E32</f>
    </nc>
  </rcc>
  <rcc rId="3801" sId="6">
    <oc r="A30" t="inlineStr">
      <is>
        <t>Bravo</t>
      </is>
    </oc>
    <nc r="A30" t="inlineStr">
      <is>
        <t>Mycoguard</t>
      </is>
    </nc>
  </rcc>
  <rcc rId="3802" sId="6">
    <oc r="B30" t="inlineStr">
      <is>
        <t>500ml</t>
      </is>
    </oc>
    <nc r="B30" t="inlineStr">
      <is>
        <t>1L</t>
      </is>
    </nc>
  </rcc>
  <rcc rId="3803" sId="6">
    <oc r="D30">
      <f>'C:\Users\sebentile\Desktop\Gross Margins 2024\[2025_Convetional Vegetables.xlsx]Item List 2024'!D180</f>
    </oc>
    <nc r="D30">
      <f>'Item List 2024'!D181</f>
    </nc>
  </rcc>
  <rcc rId="3804" sId="18">
    <oc r="F20">
      <f>E20/2</f>
    </oc>
    <nc r="F20">
      <f>E20</f>
    </nc>
  </rcc>
  <rcc rId="3805" sId="18">
    <oc r="F24">
      <f>E24</f>
    </oc>
    <nc r="F24">
      <f>E24/2</f>
    </nc>
  </rcc>
  <rcc rId="3806" sId="18">
    <oc r="F27">
      <f>E27/2</f>
    </oc>
    <nc r="F27">
      <f>E27</f>
    </nc>
  </rcc>
  <rcc rId="3807" sId="18">
    <oc r="F32">
      <f>E32/2</f>
    </oc>
    <nc r="F32">
      <f>E32</f>
    </nc>
  </rcc>
  <rcc rId="3808" sId="18">
    <oc r="A26" t="inlineStr">
      <is>
        <t>Bravo</t>
      </is>
    </oc>
    <nc r="A26" t="inlineStr">
      <is>
        <t>Mycoguard</t>
      </is>
    </nc>
  </rcc>
  <rcc rId="3809" sId="18">
    <oc r="B26" t="inlineStr">
      <is>
        <t>500 ml</t>
      </is>
    </oc>
    <nc r="B26" t="inlineStr">
      <is>
        <t>1L</t>
      </is>
    </nc>
  </rcc>
  <rcc rId="3810" sId="18">
    <oc r="D26">
      <f>'Item List 2024'!D179</f>
    </oc>
    <nc r="D26">
      <f>'Item List 2024'!D181</f>
    </nc>
  </rcc>
  <rcc rId="3811" sId="7">
    <oc r="A19" t="inlineStr">
      <is>
        <t>Bravo</t>
      </is>
    </oc>
    <nc r="A19" t="inlineStr">
      <is>
        <t>Mycoguard</t>
      </is>
    </nc>
  </rcc>
  <rcc rId="3812" sId="7">
    <oc r="B19" t="inlineStr">
      <is>
        <t>500 ml</t>
      </is>
    </oc>
    <nc r="B19" t="inlineStr">
      <is>
        <t>1L</t>
      </is>
    </nc>
  </rcc>
  <rcc rId="3813" sId="7" numFmtId="34">
    <oc r="C19">
      <v>4</v>
    </oc>
    <nc r="C19">
      <v>2</v>
    </nc>
  </rcc>
  <rcc rId="3814" sId="7">
    <oc r="D19">
      <f>'C:\Users\sebentile\Desktop\Gross Margins 2024\[2025_Convetional Vegetables.xlsx]Item List 2024'!D180</f>
    </oc>
    <nc r="D19">
      <f>'Item List 2024'!D181</f>
    </nc>
  </rcc>
  <rfmt sheetId="7" sqref="F16">
    <dxf>
      <fill>
        <patternFill>
          <bgColor theme="0"/>
        </patternFill>
      </fill>
    </dxf>
  </rfmt>
  <rcc rId="3815" sId="7">
    <oc r="F26">
      <f>E26/2</f>
    </oc>
    <nc r="F26">
      <f>E26</f>
    </nc>
  </rcc>
  <rfmt sheetId="7" sqref="F26">
    <dxf>
      <fill>
        <patternFill>
          <bgColor theme="0"/>
        </patternFill>
      </fill>
    </dxf>
  </rfmt>
  <rcc rId="3816" sId="8">
    <oc r="A27" t="inlineStr">
      <is>
        <t>Bravo</t>
      </is>
    </oc>
    <nc r="A27" t="inlineStr">
      <is>
        <t>Mycoguard</t>
      </is>
    </nc>
  </rcc>
  <rcc rId="3817" sId="8">
    <oc r="B27" t="inlineStr">
      <is>
        <t>500 ml</t>
      </is>
    </oc>
    <nc r="B27" t="inlineStr">
      <is>
        <t>1L</t>
      </is>
    </nc>
  </rcc>
  <rcc rId="3818" sId="8" numFmtId="34">
    <oc r="C27">
      <v>3</v>
    </oc>
    <nc r="C27">
      <v>4</v>
    </nc>
  </rcc>
  <rcc rId="3819" sId="8">
    <oc r="D27">
      <f>'Item List 2024'!D179</f>
    </oc>
    <nc r="D27">
      <f>'Item List 2024'!D181</f>
    </nc>
  </rcc>
  <rcc rId="3820" sId="8">
    <oc r="F28">
      <f>E28/2</f>
    </oc>
    <nc r="F28">
      <f>E28</f>
    </nc>
  </rcc>
  <rcc rId="3821" sId="8">
    <oc r="F33">
      <f>E33/2</f>
    </oc>
    <nc r="F33">
      <f>E33</f>
    </nc>
  </rcc>
  <rcc rId="3822" sId="8">
    <oc r="F30">
      <f>E30/2</f>
    </oc>
    <nc r="F30">
      <f>E30</f>
    </nc>
  </rcc>
  <rcc rId="3823" sId="8">
    <oc r="F21">
      <f>E21/2</f>
    </oc>
    <nc r="F21">
      <f>E21</f>
    </nc>
  </rcc>
  <rcc rId="3824" sId="11">
    <oc r="G17">
      <f>F17/2</f>
    </oc>
    <nc r="G17">
      <f>F17</f>
    </nc>
  </rcc>
  <rcc rId="3825" sId="11">
    <oc r="G20">
      <f>F20/2</f>
    </oc>
    <nc r="G20">
      <f>F20</f>
    </nc>
  </rcc>
  <rcc rId="3826" sId="11">
    <oc r="C22" t="inlineStr">
      <is>
        <t>1L</t>
      </is>
    </oc>
    <nc r="C22" t="inlineStr">
      <is>
        <t>5L</t>
      </is>
    </nc>
  </rcc>
  <rcc rId="3827" sId="11" numFmtId="34">
    <oc r="D22">
      <v>3</v>
    </oc>
    <nc r="D22">
      <v>1</v>
    </nc>
  </rcc>
  <rcc rId="3828" sId="11">
    <oc r="E22">
      <f>'Item List 2024'!D153</f>
    </oc>
    <nc r="E22">
      <f>'Item List 2024'!D154</f>
    </nc>
  </rcc>
  <rcc rId="3829" sId="11">
    <oc r="G23">
      <f>F23/2</f>
    </oc>
    <nc r="G23">
      <f>F23</f>
    </nc>
  </rcc>
  <rcc rId="3830" sId="12">
    <oc r="F18">
      <f>E18/2</f>
    </oc>
    <nc r="F18">
      <f>E18</f>
    </nc>
  </rcc>
  <rcc rId="3831" sId="12">
    <oc r="A22" t="inlineStr">
      <is>
        <t>Bravo</t>
      </is>
    </oc>
    <nc r="A22" t="inlineStr">
      <is>
        <t>Mycoguard</t>
      </is>
    </nc>
  </rcc>
  <rcc rId="3832" sId="12">
    <oc r="B22" t="inlineStr">
      <is>
        <t>500ml</t>
      </is>
    </oc>
    <nc r="B22" t="inlineStr">
      <is>
        <t>1L</t>
      </is>
    </nc>
  </rcc>
  <rcc rId="3833" sId="12" numFmtId="34">
    <oc r="C22">
      <v>2</v>
    </oc>
    <nc r="C22">
      <v>1</v>
    </nc>
  </rcc>
  <rcc rId="3834" sId="12">
    <oc r="D22">
      <f>'C:\Users\sebentile\Desktop\Gross Margins 2024\[2025_Convetional Vegetables.xlsx]Item List 2024'!D180</f>
    </oc>
    <nc r="D22">
      <f>'Item List 2024'!D181</f>
    </nc>
  </rcc>
  <rcc rId="3835" sId="12">
    <oc r="F22">
      <f>E22/2</f>
    </oc>
    <nc r="F22">
      <f>E22</f>
    </nc>
  </rcc>
  <rcc rId="3836" sId="12">
    <oc r="A23" t="inlineStr">
      <is>
        <t>Ridomil</t>
      </is>
    </oc>
    <nc r="A23" t="inlineStr">
      <is>
        <t>Kickback</t>
      </is>
    </nc>
  </rcc>
  <rcc rId="3837" sId="12">
    <oc r="B23" t="inlineStr">
      <is>
        <t>1 kg</t>
      </is>
    </oc>
    <nc r="B23" t="inlineStr">
      <is>
        <t>5Kg</t>
      </is>
    </nc>
  </rcc>
  <rcc rId="3838" sId="12">
    <oc r="D23">
      <f>'C:\Users\sebentile\Desktop\Gross Margins 2024\[2025_Convetional Vegetables.xlsx]Item List 2024'!D189</f>
    </oc>
    <nc r="D23">
      <f>'Item List 2024'!D189</f>
    </nc>
  </rcc>
  <rcc rId="3839" sId="12">
    <oc r="F23">
      <f>E23/2</f>
    </oc>
    <nc r="F23">
      <f>E23</f>
    </nc>
  </rcc>
  <rcc rId="3840" sId="12">
    <oc r="B25" t="inlineStr">
      <is>
        <t>1L</t>
      </is>
    </oc>
    <nc r="B25" t="inlineStr">
      <is>
        <t>5L</t>
      </is>
    </nc>
  </rcc>
  <rcc rId="3841" sId="12" numFmtId="34">
    <oc r="C25">
      <v>3</v>
    </oc>
    <nc r="C25">
      <v>1</v>
    </nc>
  </rcc>
  <rcc rId="3842" sId="12">
    <oc r="D25">
      <f>'C:\Users\sebentile\Desktop\Gross Margins 2024\[2025_Convetional Vegetables.xlsx]Item List 2024'!D154</f>
    </oc>
    <nc r="D25">
      <f>'Item List 2024'!D154</f>
    </nc>
  </rcc>
  <rcc rId="3843" sId="12">
    <oc r="F25">
      <f>E25/2</f>
    </oc>
    <nc r="F25">
      <f>E25</f>
    </nc>
  </rcc>
  <rcc rId="3844" sId="12">
    <oc r="F26">
      <f>E26/2</f>
    </oc>
    <nc r="F26">
      <f>E26</f>
    </nc>
  </rcc>
  <rcc rId="3845" sId="13">
    <oc r="B16" t="inlineStr">
      <is>
        <t>Bravo</t>
      </is>
    </oc>
    <nc r="B16" t="inlineStr">
      <is>
        <t>Mycoguard</t>
      </is>
    </nc>
  </rcc>
  <rcc rId="3846" sId="13">
    <oc r="C16" t="inlineStr">
      <is>
        <t>500ml</t>
      </is>
    </oc>
    <nc r="C16" t="inlineStr">
      <is>
        <t>1L</t>
      </is>
    </nc>
  </rcc>
  <rcc rId="3847" sId="13">
    <oc r="E16">
      <f>'C:\Users\sebentile\Desktop\Gross Margins 2024\[2025_Convetional Vegetables.xlsx]Item List 2024'!D180</f>
    </oc>
    <nc r="E16">
      <f>'Item List 2024'!D181</f>
    </nc>
  </rcc>
  <rcc rId="3848" sId="13">
    <oc r="C18" t="inlineStr">
      <is>
        <t>1L</t>
      </is>
    </oc>
    <nc r="C18" t="inlineStr">
      <is>
        <t>5L</t>
      </is>
    </nc>
  </rcc>
  <rcc rId="3849" sId="13">
    <oc r="E18">
      <f>'C:\Users\sebentile\Desktop\Gross Margins 2024\[2025_Convetional Vegetables.xlsx]Item List 2024'!D154</f>
    </oc>
    <nc r="E18">
      <f>'Item List 2024'!D154</f>
    </nc>
  </rcc>
  <rcc rId="3850" sId="14">
    <oc r="B18" t="inlineStr">
      <is>
        <t>Bravo</t>
      </is>
    </oc>
    <nc r="B18" t="inlineStr">
      <is>
        <t>Mycoguard</t>
      </is>
    </nc>
  </rcc>
  <rcc rId="3851" sId="14">
    <oc r="C18" t="inlineStr">
      <is>
        <t>500ml</t>
      </is>
    </oc>
    <nc r="C18" t="inlineStr">
      <is>
        <t>1L</t>
      </is>
    </nc>
  </rcc>
  <rcc rId="3852" sId="14">
    <oc r="E18">
      <f>'C:\Users\sebentile\Desktop\Gross Margins 2024\[2025_Convetional Vegetables.xlsx]Item List 2024'!D180</f>
    </oc>
    <nc r="E18">
      <f>'Item List 2024'!D181</f>
    </nc>
  </rcc>
  <rcc rId="3853" sId="14">
    <oc r="B20" t="inlineStr">
      <is>
        <t>Ridomil</t>
      </is>
    </oc>
    <nc r="B20" t="inlineStr">
      <is>
        <t>Dithane M45 (Mancozeb)</t>
      </is>
    </nc>
  </rcc>
  <rcc rId="3854" sId="14">
    <oc r="C20" t="inlineStr">
      <is>
        <t>1 kg</t>
      </is>
    </oc>
    <nc r="C20" t="inlineStr">
      <is>
        <t>2Kg</t>
      </is>
    </nc>
  </rcc>
  <rcc rId="3855" sId="14">
    <oc r="E20">
      <f>'C:\Users\sebentile\Desktop\Gross Margins 2024\[2025_Convetional Vegetables.xlsx]Item List 2024'!D189</f>
    </oc>
    <nc r="E20">
      <f>'Item List 2024'!D185</f>
    </nc>
  </rcc>
  <rcc rId="3856" sId="16">
    <oc r="B25" t="inlineStr">
      <is>
        <t>Bravo</t>
      </is>
    </oc>
    <nc r="B25" t="inlineStr">
      <is>
        <t>Mycoguard</t>
      </is>
    </nc>
  </rcc>
  <rcc rId="3857" sId="16">
    <oc r="C25" t="inlineStr">
      <is>
        <t>500ml</t>
      </is>
    </oc>
    <nc r="C25" t="inlineStr">
      <is>
        <t>1L</t>
      </is>
    </nc>
  </rcc>
  <rcc rId="3858" sId="16" numFmtId="34">
    <oc r="D25">
      <v>4</v>
    </oc>
    <nc r="D25">
      <v>2</v>
    </nc>
  </rcc>
  <rcc rId="3859" sId="16">
    <oc r="E25">
      <f>'C:\Users\sebentile\Desktop\Gross Margins 2024\[2025_Convetional Vegetables.xlsx]Item List 2024'!D180</f>
    </oc>
    <nc r="E25">
      <f>'Item List 2024'!D181</f>
    </nc>
  </rcc>
  <rcv guid="{63A97564-0E53-4191-998D-0E0D6B1DFC4B}" action="delete"/>
  <rcv guid="{63A97564-0E53-4191-998D-0E0D6B1DFC4B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60" sId="16">
    <oc r="G25">
      <f>F25/2</f>
    </oc>
    <nc r="G25">
      <f>F25</f>
    </nc>
  </rcc>
  <rcc rId="3861" sId="16" odxf="1" dxf="1">
    <oc r="G30">
      <f>F30</f>
    </oc>
    <nc r="G30">
      <f>F30/2</f>
    </nc>
    <o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odxf>
    <ndxf>
      <border outline="0">
        <left/>
        <top/>
        <bottom/>
      </border>
    </ndxf>
  </rcc>
  <rcc rId="3862" sId="16">
    <oc r="G31">
      <f>F31/2</f>
    </oc>
    <nc r="G31">
      <f>F31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63" sId="16" ref="A24:XFD24" action="insertRow"/>
  <rrc rId="3864" sId="16" ref="A26:XFD26" action="insertRow"/>
  <rcc rId="3865" sId="16">
    <nc r="B26" t="inlineStr">
      <is>
        <t>Dithane M45 (Mancozeb)</t>
      </is>
    </nc>
  </rcc>
  <rcc rId="3866" sId="16">
    <nc r="C26" t="inlineStr">
      <is>
        <t>2Kg</t>
      </is>
    </nc>
  </rcc>
  <rcc rId="3867" sId="16" numFmtId="34">
    <nc r="D26">
      <v>2</v>
    </nc>
  </rcc>
  <rcc rId="3868" sId="16">
    <nc r="E26">
      <f>'Item List 2024'!D185</f>
    </nc>
  </rcc>
  <rcc rId="3869" sId="16" numFmtId="34">
    <oc r="F25">
      <v>250</v>
    </oc>
    <nc r="F25">
      <f>E25*D25</f>
    </nc>
  </rcc>
  <rcc rId="3870" sId="16">
    <nc r="F26">
      <f>E26*D26</f>
    </nc>
  </rcc>
  <rcc rId="3871" sId="16">
    <nc r="G26">
      <f>F26/2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76" sId="1" ref="A189:XFD189" action="deleteRow">
    <rfmt sheetId="1" xfDxf="1" sqref="A189:XFD189" start="0" length="0"/>
    <rcc rId="0" sId="1" dxf="1">
      <nc r="B189" t="inlineStr">
        <is>
          <t>Back Yard Garden Seeds</t>
        </is>
      </nc>
      <ndxf>
        <font>
          <b/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89" start="0" length="0">
      <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7" sId="1" ref="A189:XFD189" action="deleteRow">
    <rfmt sheetId="1" xfDxf="1" sqref="A189:XFD189" start="0" length="0"/>
    <rcc rId="0" sId="1" dxf="1">
      <nc r="B189" t="inlineStr">
        <is>
          <t>Lettuce Great Lakes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8" sId="1" ref="A189:XFD189" action="deleteRow">
    <rfmt sheetId="1" xfDxf="1" sqref="A189:XFD189" start="0" length="0"/>
    <rcc rId="0" sId="1" dxf="1">
      <nc r="B189" t="inlineStr">
        <is>
          <t>Cabbage Green Crown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79" sId="1" ref="A189:XFD189" action="deleteRow">
    <rfmt sheetId="1" xfDxf="1" sqref="A189:XFD189" start="0" length="0"/>
    <rcc rId="0" sId="1" dxf="1">
      <nc r="B189" t="inlineStr">
        <is>
          <t>Cabbage Conquistado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0" sId="1" ref="A189:XFD189" action="deleteRow">
    <rfmt sheetId="1" xfDxf="1" sqref="A189:XFD189" start="0" length="0"/>
    <rcc rId="0" sId="1" dxf="1">
      <nc r="B189" t="inlineStr">
        <is>
          <t>Spinach Fordhookgiant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1" sId="1" ref="A189:XFD189" action="deleteRow">
    <rfmt sheetId="1" xfDxf="1" sqref="A189:XFD189" start="0" length="0"/>
    <rcc rId="0" sId="1" dxf="1">
      <nc r="B189" t="inlineStr">
        <is>
          <t>Onion Texas Grano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2" sId="1" ref="A189:XFD189" action="deleteRow">
    <rfmt sheetId="1" xfDxf="1" sqref="A189:XFD189" start="0" length="0"/>
    <rcc rId="0" sId="1" dxf="1">
      <nc r="B189" t="inlineStr">
        <is>
          <t>Tomato Degas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3" sId="1" ref="A189:XFD189" action="deleteRow">
    <rfmt sheetId="1" xfDxf="1" sqref="A189:XFD189" start="0" length="0"/>
    <rcc rId="0" sId="1" dxf="1">
      <nc r="B189" t="inlineStr">
        <is>
          <t>Tomato HTX 14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4" sId="1" ref="A189:XFD189" action="deleteRow">
    <rfmt sheetId="1" xfDxf="1" sqref="A189:XFD189" start="0" length="0"/>
    <rcc rId="0" sId="1" dxf="1">
      <nc r="B189" t="inlineStr">
        <is>
          <t>Tomato Zeal F1 Hybrid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5" sId="1" ref="A189:XFD189" action="deleteRow">
    <rfmt sheetId="1" xfDxf="1" sqref="A189:XFD189" start="0" length="0"/>
    <rcc rId="0" sId="1" dxf="1">
      <nc r="B189" t="inlineStr">
        <is>
          <t>Carrots Cape Market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6" sId="1" ref="A189:XFD189" action="deleteRow">
    <rfmt sheetId="1" xfDxf="1" sqref="A189:XFD189" start="0" length="0"/>
    <rcc rId="0" sId="1" dxf="1">
      <nc r="B189" t="inlineStr">
        <is>
          <t>Beet Detroit Dark Red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7" sId="1" ref="A189:XFD189" action="deleteRow">
    <rfmt sheetId="1" xfDxf="1" sqref="A189:XFD189" start="0" length="0"/>
    <rcc rId="0" sId="1" dxf="1">
      <nc r="B189" t="inlineStr">
        <is>
          <t>Spring Onion White Welsh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8" sId="1" ref="A189:XFD189" action="deleteRow">
    <rfmt sheetId="1" xfDxf="1" sqref="A189:XFD189" start="0" length="0"/>
    <rcc rId="0" sId="1" dxf="1">
      <nc r="B189" t="inlineStr">
        <is>
          <t>Squash Cucumber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89" sId="1" ref="A189:XFD189" action="deleteRow">
    <rfmt sheetId="1" xfDxf="1" sqref="A189:XFD189" start="0" length="0"/>
    <rcc rId="0" sId="1" dxf="1">
      <nc r="B189" t="inlineStr">
        <is>
          <t>Squash Waltham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0" sId="1" ref="A189:XFD189" action="deleteRow">
    <rfmt sheetId="1" xfDxf="1" sqref="A189:XFD189" start="0" length="0"/>
    <rcc rId="0" sId="1" dxf="1">
      <nc r="B189" t="inlineStr">
        <is>
          <t>Squash Barbara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1" sId="1" ref="A189:XFD189" action="deleteRow">
    <rfmt sheetId="1" xfDxf="1" sqref="A189:XFD189" start="0" length="0"/>
    <rcc rId="0" sId="1" dxf="1">
      <nc r="B189" t="inlineStr">
        <is>
          <t>Beet Crimson Globe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2" sId="1" ref="A189:XFD189" action="deleteRow">
    <rfmt sheetId="1" xfDxf="1" sqref="A189:XFD189" start="0" length="0"/>
    <rcc rId="0" sId="1" dxf="1">
      <nc r="B189" t="inlineStr">
        <is>
          <t>Longslim Cayenne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3" sId="1" ref="A189:XFD189" action="deleteRow">
    <rfmt sheetId="1" xfDxf="1" sqref="A189:XFD189" start="0" length="0"/>
    <rcc rId="0" sId="1" dxf="1">
      <nc r="B189" t="inlineStr">
        <is>
          <t>Beans Contender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4" sId="1" ref="A189:XFD189" action="deleteRow">
    <rfmt sheetId="1" xfDxf="1" sqref="A189:XFD189" start="0" length="0"/>
    <rcc rId="0" sId="1" dxf="1">
      <nc r="B189" t="inlineStr">
        <is>
          <t>Cape Spitz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5" sId="1" ref="A189:XFD189" action="deleteRow">
    <rfmt sheetId="1" xfDxf="1" sqref="A189:XFD189" start="0" length="0"/>
    <rcc rId="0" sId="1" dxf="1">
      <nc r="B189" t="inlineStr">
        <is>
          <t>Okra Clemson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6" sId="1" ref="A189:XFD189" action="deleteRow">
    <rfmt sheetId="1" xfDxf="1" sqref="A189:XFD189" start="0" length="0"/>
    <rcc rId="0" sId="1" dxf="1">
      <nc r="B189" t="inlineStr">
        <is>
          <t>Pumkin Flat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7" sId="1" ref="A189:XFD189" action="deleteRow">
    <rfmt sheetId="1" xfDxf="1" sqref="A189:XFD189" start="0" length="0"/>
    <rcc rId="0" sId="1" dxf="1">
      <nc r="B189" t="inlineStr">
        <is>
          <t xml:space="preserve">Mustard Florida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98" sId="1" ref="A189:XFD189" action="deleteRow">
    <rfmt sheetId="1" xfDxf="1" sqref="A189:XFD189" start="0" length="0"/>
    <rcc rId="0" sId="1" dxf="1">
      <nc r="B189" t="inlineStr">
        <is>
          <t>Cauliflower Juneau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 t="inlineStr">
        <is>
          <t>Foils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9">
        <v>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99" sId="1">
    <oc r="F42">
      <f>'Item List 2024'!E29671</f>
    </oc>
    <nc r="F42"/>
  </rcc>
  <rcc rId="300" sId="1">
    <oc r="B34" t="inlineStr">
      <is>
        <t>Red Cabbage Pearl</t>
      </is>
    </oc>
    <nc r="B34" t="inlineStr">
      <is>
        <t>Red Cabbage Red sky</t>
      </is>
    </nc>
  </rcc>
  <rcc rId="301" sId="1" numFmtId="34">
    <oc r="D34">
      <v>290</v>
    </oc>
    <nc r="D34">
      <v>1125</v>
    </nc>
  </rcc>
  <rcc rId="302" sId="1">
    <oc r="C35" t="inlineStr">
      <is>
        <t>2.5m</t>
      </is>
    </oc>
    <nc r="C35" t="inlineStr">
      <is>
        <t>2.5M</t>
      </is>
    </nc>
  </rcc>
  <rcc rId="303" sId="1">
    <oc r="B35" t="inlineStr">
      <is>
        <t>Green Cabbage Admiral</t>
      </is>
    </oc>
    <nc r="B35" t="inlineStr">
      <is>
        <t>Green Cabbage Sir</t>
      </is>
    </nc>
  </rcc>
  <rcc rId="304" sId="1" numFmtId="34">
    <oc r="D35">
      <v>320</v>
    </oc>
    <nc r="D35">
      <v>1125</v>
    </nc>
  </rcc>
  <rcc rId="305" sId="1" numFmtId="34">
    <oc r="D36">
      <v>775</v>
    </oc>
    <nc r="D36">
      <v>1125</v>
    </nc>
  </rcc>
  <rcc rId="306" sId="1">
    <oc r="B37" t="inlineStr">
      <is>
        <t>Cauliflower Telegy</t>
      </is>
    </oc>
    <nc r="B37" t="inlineStr">
      <is>
        <t>Cauliflower Ardent</t>
      </is>
    </nc>
  </rcc>
  <rcc rId="307" sId="1">
    <oc r="C37" t="inlineStr">
      <is>
        <t>5M</t>
      </is>
    </oc>
    <nc r="C37" t="inlineStr">
      <is>
        <t>1M</t>
      </is>
    </nc>
  </rcc>
  <rcc rId="308" sId="1" numFmtId="34">
    <oc r="D37">
      <v>1649</v>
    </oc>
    <nc r="D37">
      <v>1275</v>
    </nc>
  </rcc>
  <rrc rId="309" sId="1" ref="A38:XFD38" action="deleteRow">
    <rfmt sheetId="1" xfDxf="1" sqref="A38:XFD38" start="0" length="0"/>
    <rcc rId="0" sId="1" dxf="1">
      <nc r="B38" t="inlineStr">
        <is>
          <t>Cauliflower Telegy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1m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38">
        <v>330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0" sId="1" ref="A38:XFD38" action="deleteRow">
    <rfmt sheetId="1" xfDxf="1" sqref="A38:XFD38" start="0" length="0"/>
    <rcc rId="0" sId="1" dxf="1">
      <nc r="B38" t="inlineStr">
        <is>
          <t>cauliflower Star 4418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 t="inlineStr">
        <is>
          <t>10m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38">
        <v>3370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11" sId="1">
    <oc r="B38" t="inlineStr">
      <is>
        <t>Brocolli star 2204</t>
      </is>
    </oc>
    <nc r="B38" t="inlineStr">
      <is>
        <t>Brocolli Pentanon</t>
      </is>
    </nc>
  </rcc>
  <rcc rId="312" sId="1">
    <oc r="C38" t="inlineStr">
      <is>
        <t>10m</t>
      </is>
    </oc>
    <nc r="C38" t="inlineStr">
      <is>
        <t>1M</t>
      </is>
    </nc>
  </rcc>
  <rcc rId="313" sId="1" numFmtId="34">
    <oc r="D38">
      <v>2010</v>
    </oc>
    <nc r="D38">
      <v>227.2</v>
    </nc>
  </rcc>
  <rrc rId="314" sId="1" ref="A39:XFD39" action="deleteRow">
    <rfmt sheetId="1" xfDxf="1" sqref="A39:XFD39" start="0" length="0"/>
    <rcc rId="0" sId="1" dxf="1">
      <nc r="B39" t="inlineStr">
        <is>
          <t>Broccoli Gem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 t="inlineStr">
        <is>
          <t>1M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39">
        <v>314.5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15" sId="1" ref="A39:XFD39" action="insertRow"/>
  <rcc rId="316" sId="1">
    <nc r="B39" t="inlineStr">
      <is>
        <t>Baby corn Thai gold</t>
      </is>
    </nc>
  </rcc>
  <rcc rId="317" sId="1">
    <nc r="C39" t="inlineStr">
      <is>
        <t>80M</t>
      </is>
    </nc>
  </rcc>
  <rcc rId="318" sId="1" numFmtId="34">
    <nc r="D39">
      <v>6227</v>
    </nc>
  </rcc>
  <rcc rId="319" sId="1">
    <oc r="B40" t="inlineStr">
      <is>
        <t xml:space="preserve">Sweet Corn </t>
      </is>
    </oc>
    <nc r="B40" t="inlineStr">
      <is>
        <t>Sweet Corn Assegai</t>
      </is>
    </nc>
  </rcc>
  <rcc rId="320" sId="1">
    <oc r="C40" t="inlineStr">
      <is>
        <t>25kg</t>
      </is>
    </oc>
    <nc r="C40" t="inlineStr">
      <is>
        <t>1kg</t>
      </is>
    </nc>
  </rcc>
  <rcc rId="321" sId="1" numFmtId="34">
    <oc r="D40">
      <v>18650</v>
    </oc>
    <nc r="D40">
      <v>830.4</v>
    </nc>
  </rcc>
  <rcc rId="322" sId="1" numFmtId="34">
    <oc r="D46">
      <v>3780</v>
    </oc>
    <nc r="D46">
      <v>3460.4</v>
    </nc>
  </rcc>
  <rcc rId="323" sId="1">
    <oc r="B47" t="inlineStr">
      <is>
        <t xml:space="preserve">Baby marrow Terminator </t>
      </is>
    </oc>
    <nc r="B47" t="inlineStr">
      <is>
        <t>Baby marrow Respect</t>
      </is>
    </nc>
  </rcc>
  <rcc rId="324" sId="1" numFmtId="34">
    <oc r="D47">
      <v>2283.5</v>
    </oc>
    <nc r="D47">
      <v>1095</v>
    </nc>
  </rcc>
  <rrc rId="325" sId="1" ref="A49:XFD49" action="deleteRow">
    <rfmt sheetId="1" xfDxf="1" sqref="A49:XFD49" start="0" length="0"/>
    <rcc rId="0" sId="1" dxf="1">
      <nc r="B49" t="inlineStr">
        <is>
          <t>Baby Marrow (Star 8021)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9" t="inlineStr">
        <is>
          <t>1000 seeds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49">
        <v>795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4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26" sId="1" numFmtId="34">
    <oc r="D49">
      <v>795</v>
    </oc>
    <nc r="D49">
      <v>1213.2</v>
    </nc>
  </rcc>
  <rcc rId="327" sId="1">
    <oc r="C47" t="inlineStr">
      <is>
        <t>500g</t>
      </is>
    </oc>
    <nc r="C47" t="inlineStr">
      <is>
        <t>1000 seeds</t>
      </is>
    </nc>
  </rcc>
  <rrc rId="328" sId="1" ref="A51:XFD51" action="deleteRow">
    <rfmt sheetId="1" xfDxf="1" sqref="A51:XFD51" start="0" length="0"/>
    <rcc rId="0" sId="1" dxf="1">
      <nc r="B51" t="inlineStr">
        <is>
          <t>Hygreen Babby marrow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 t="inlineStr">
        <is>
          <t>5m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1">
        <v>5260.8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29" sId="1" ref="A51:XFD51" action="deleteRow">
    <rfmt sheetId="1" xfDxf="1" sqref="A51:XFD51" start="0" length="0"/>
    <rcc rId="0" sId="1" dxf="1">
      <nc r="B51" t="inlineStr">
        <is>
          <t>Hygreen Babby marrow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 t="inlineStr">
        <is>
          <t>1m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1">
        <v>806.18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0" sId="1" ref="A51:XFD51" action="deleteRow">
    <rfmt sheetId="1" xfDxf="1" sqref="A51:XFD51" start="0" length="0"/>
    <rcc rId="0" sId="1" dxf="1">
      <nc r="B51" t="inlineStr">
        <is>
          <t>Summer sun (YPP)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 t="inlineStr">
        <is>
          <t>1m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1">
        <v>682.5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1" sId="1" ref="A51:XFD51" action="deleteRow">
    <rfmt sheetId="1" xfDxf="1" sqref="A51:XFD51" start="0" length="0"/>
    <rcc rId="0" sId="1" dxf="1">
      <nc r="B51" t="inlineStr">
        <is>
          <t>Summer sun(YPP)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 t="inlineStr">
        <is>
          <t>5m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1">
        <v>3354.6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2" sId="1" ref="A55:XFD55" action="deleteRow">
    <rfmt sheetId="1" xfDxf="1" sqref="A55:XFD55" start="0" length="0"/>
    <rcc rId="0" sId="1" dxf="1">
      <nc r="B55" t="inlineStr">
        <is>
          <t>Peas Cascadia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 t="inlineStr">
        <is>
          <t>25kg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5">
        <v>2615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3" sId="1" ref="A55:XFD55" action="deleteRow">
    <rfmt sheetId="1" xfDxf="1" sqref="A55:XFD55" start="0" length="0"/>
    <rcc rId="0" sId="1" dxf="1">
      <nc r="B55" t="inlineStr">
        <is>
          <t>Sugar Snow Peas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 t="inlineStr">
        <is>
          <t>25kg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5">
        <v>2209.1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4" sId="1" ref="A55:XFD55" action="deleteRow">
    <rfmt sheetId="1" xfDxf="1" sqref="A55:XFD55" start="0" length="0"/>
    <rcc rId="0" sId="1" dxf="1">
      <nc r="B55" t="inlineStr">
        <is>
          <t>Oregon Sugar Pod Peas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 t="inlineStr">
        <is>
          <t>25kg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5">
        <v>3645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5" sId="1" ref="A55:XFD55" action="deleteRow">
    <rfmt sheetId="1" xfDxf="1" sqref="A55:XFD55" start="0" length="0"/>
    <rcc rId="0" sId="1" dxf="1">
      <nc r="B55" t="inlineStr">
        <is>
          <t>Green Beans Star2005 Dwarf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 t="inlineStr">
        <is>
          <t>5m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5">
        <v>280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6" sId="1" ref="A55:XFD55" action="deleteRow">
    <rfmt sheetId="1" xfDxf="1" sqref="A55:XFD55" start="0" length="0"/>
    <rcc rId="0" sId="1" dxf="1">
      <nc r="B55" t="inlineStr">
        <is>
          <t> Green Bean Volta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 t="inlineStr">
        <is>
          <t> 1kg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5">
        <v>202.3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37" sId="1" ref="A55:XFD55" action="deleteRow">
    <rfmt sheetId="1" xfDxf="1" sqref="A55:XFD55" start="0" length="0"/>
    <rcc rId="0" sId="1" dxf="1">
      <nc r="B55" t="inlineStr">
        <is>
          <t>Green Bean Volta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 t="inlineStr">
        <is>
          <t>100000 seeds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5">
        <v>4044.3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38" sId="1">
    <oc r="C55" t="inlineStr">
      <is>
        <t>5M</t>
      </is>
    </oc>
    <nc r="C55" t="inlineStr">
      <is>
        <t>5000 seeds</t>
      </is>
    </nc>
  </rcc>
  <rcc rId="339" sId="1">
    <oc r="C56" t="inlineStr">
      <is>
        <t>100M</t>
      </is>
    </oc>
    <nc r="C56" t="inlineStr">
      <is>
        <t>100 000 seeds</t>
      </is>
    </nc>
  </rcc>
  <rrc rId="340" sId="1" ref="A57:XFD57" action="deleteRow">
    <rfmt sheetId="1" xfDxf="1" sqref="A57:XFD57" start="0" length="0"/>
    <rcc rId="0" sId="1" dxf="1">
      <nc r="B57" t="inlineStr">
        <is>
          <t>Green Bean Escalade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7" t="inlineStr">
        <is>
          <t>1 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7">
        <v>175.2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1" sId="1" ref="A57:XFD57" action="deleteRow">
    <rfmt sheetId="1" xfDxf="1" sqref="A57:XFD57" start="0" length="0"/>
    <rcc rId="0" sId="1" dxf="1">
      <nc r="B57" t="inlineStr">
        <is>
          <t>Green Bean Escalade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7" t="inlineStr">
        <is>
          <t>100m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7">
        <v>3152.8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2" sId="1" ref="A57:XFD57" action="deleteRow">
    <rfmt sheetId="1" xfDxf="1" sqref="A57:XFD57" start="0" length="0"/>
    <rcc rId="0" sId="1" dxf="1">
      <nc r="B57" t="inlineStr">
        <is>
          <t>Green Bean Remember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7" t="inlineStr">
        <is>
          <t>5m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57">
        <v>162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43" sId="1" ref="A58:XFD58" action="insertRow"/>
  <rcc rId="344" sId="1">
    <nc r="B58" t="inlineStr">
      <is>
        <t>Sugar beans (Pan 9292)</t>
      </is>
    </nc>
  </rcc>
  <rcc rId="345" sId="1">
    <nc r="C58" t="inlineStr">
      <is>
        <t>25kg</t>
      </is>
    </nc>
  </rcc>
  <rcc rId="346" sId="1" numFmtId="34">
    <nc r="D58">
      <v>2225</v>
    </nc>
  </rcc>
  <rrc rId="347" sId="1" ref="A59:XFD59" action="insertRow"/>
  <rcc rId="348" sId="1">
    <nc r="B59" t="inlineStr">
      <is>
        <t>Sugar beans kranskorp</t>
      </is>
    </nc>
  </rcc>
  <rcc rId="349" sId="1" numFmtId="34">
    <oc r="D57">
      <v>940</v>
    </oc>
    <nc r="D57">
      <v>950</v>
    </nc>
  </rcc>
  <rcc rId="350" sId="1">
    <nc r="C59" t="inlineStr">
      <is>
        <t>10kg</t>
      </is>
    </nc>
  </rcc>
  <rcc rId="351" sId="1" numFmtId="34">
    <nc r="D59">
      <v>840</v>
    </nc>
  </rcc>
  <rrc rId="352" sId="1" ref="A60:XFD60" action="insertRow"/>
  <rcc rId="353" sId="1">
    <nc r="B60" t="inlineStr">
      <is>
        <t>CAP 2000</t>
      </is>
    </nc>
  </rcc>
  <rcc rId="354" sId="1">
    <nc r="C60" t="inlineStr">
      <is>
        <t>10kg</t>
      </is>
    </nc>
  </rcc>
  <rcc rId="355" sId="1" numFmtId="34">
    <nc r="D60">
      <v>750</v>
    </nc>
  </rcc>
  <rcc rId="356" sId="1" numFmtId="34">
    <oc r="D61">
      <v>470</v>
    </oc>
    <nc r="D61">
      <v>540</v>
    </nc>
  </rcc>
  <rcc rId="357" sId="1">
    <oc r="C63" t="inlineStr">
      <is>
        <t>5kg</t>
      </is>
    </oc>
    <nc r="C63" t="inlineStr">
      <is>
        <t>25kg</t>
      </is>
    </nc>
  </rcc>
  <rcc rId="358" sId="1" numFmtId="34">
    <oc r="D63">
      <v>235</v>
    </oc>
    <nc r="D63">
      <v>1225</v>
    </nc>
  </rcc>
  <rcc rId="359" sId="1">
    <oc r="C64" t="inlineStr">
      <is>
        <t>10kg</t>
      </is>
    </oc>
    <nc r="C64" t="inlineStr">
      <is>
        <t>5kg</t>
      </is>
    </nc>
  </rcc>
  <rcc rId="360" sId="1" numFmtId="34">
    <oc r="D64">
      <v>370</v>
    </oc>
    <nc r="D64">
      <v>540</v>
    </nc>
  </rcc>
  <rfmt sheetId="1" sqref="B65:D66" start="0" length="2147483647">
    <dxf>
      <font>
        <color rgb="FFFF0000"/>
      </font>
    </dxf>
  </rfmt>
  <rfmt sheetId="1" sqref="B62:D62" start="0" length="2147483647">
    <dxf>
      <font>
        <color rgb="FFFF0000"/>
      </font>
    </dxf>
  </rfmt>
  <rcc rId="361" sId="1">
    <oc r="C71" t="inlineStr">
      <is>
        <t>1m</t>
      </is>
    </oc>
    <nc r="C71" t="inlineStr">
      <is>
        <t>1M</t>
      </is>
    </nc>
  </rcc>
  <rcc rId="362" sId="1" numFmtId="34">
    <oc r="D71">
      <v>407.6</v>
    </oc>
    <nc r="D71">
      <v>1164</v>
    </nc>
  </rcc>
  <rrc rId="363" sId="1" ref="A72:XFD72" action="deleteRow">
    <rfmt sheetId="1" xfDxf="1" sqref="A72:XFD72" start="0" length="0"/>
    <rcc rId="0" sId="1" dxf="1">
      <nc r="B72" t="inlineStr">
        <is>
          <t>Egg Plant kaberi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 t="inlineStr">
        <is>
          <t>5m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72">
        <v>2245.9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64" sId="1" ref="A40:XFD40" action="insertRow"/>
  <rm rId="365" sheetId="1" source="A73:XFD73" destination="A40:XFD40" sourceSheetId="1">
    <rfmt sheetId="1" xfDxf="1" sqref="A40:XFD40" start="0" length="0"/>
    <rfmt sheetId="1" sqref="B40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0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40" start="0" length="0">
      <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4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366" sId="1" ref="A73:XFD73" action="deleteRow">
    <rfmt sheetId="1" xfDxf="1" sqref="A73:XFD73" start="0" length="0"/>
    <rfmt sheetId="1" sqref="B73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73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73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73" start="0" length="0">
      <dxf>
        <font>
          <sz val="11"/>
          <color theme="1"/>
          <name val="Times New Roman"/>
          <family val="1"/>
          <scheme val="none"/>
        </font>
      </dxf>
    </rfmt>
    <rfmt sheetId="1" sqref="F73" start="0" length="0">
      <dxf>
        <font>
          <sz val="11"/>
          <color theme="1"/>
          <name val="Times New Roman"/>
          <family val="1"/>
          <scheme val="none"/>
        </font>
      </dxf>
    </rfmt>
  </rrc>
  <rcc rId="367" sId="1" numFmtId="34">
    <oc r="D73">
      <v>1094</v>
    </oc>
    <nc r="D73">
      <v>1125</v>
    </nc>
  </rcc>
  <rcc rId="368" sId="1" numFmtId="34">
    <oc r="D74">
      <v>550</v>
    </oc>
    <nc r="D74">
      <v>570</v>
    </nc>
  </rcc>
  <rrc rId="369" sId="1" ref="A75:XFD75" action="deleteRow">
    <rfmt sheetId="1" xfDxf="1" sqref="A75:XFD75" start="0" length="0"/>
    <rcc rId="0" sId="1" dxf="1">
      <nc r="B75" t="inlineStr">
        <is>
          <t>Pan 53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5kg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75">
        <v>370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0" sId="1" ref="A75:XFD75" action="deleteRow">
    <rfmt sheetId="1" xfDxf="1" sqref="A75:XFD75" start="0" length="0"/>
    <rcc rId="0" sId="1" dxf="1">
      <nc r="B75" t="inlineStr">
        <is>
          <t>Pan 53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10kg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75">
        <v>745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1" sId="1" ref="A75:XFD75" action="deleteRow">
    <rfmt sheetId="1" xfDxf="1" sqref="A75:XFD75" start="0" length="0"/>
    <rcc rId="0" sId="1" dxf="1">
      <nc r="B75" t="inlineStr">
        <is>
          <t>SC403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10kg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75">
        <v>430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2" sId="1" ref="A75:XFD75" action="deleteRow">
    <rfmt sheetId="1" xfDxf="1" sqref="A75:XFD75" start="0" length="0"/>
    <rcc rId="0" sId="1" dxf="1">
      <nc r="B75" t="inlineStr">
        <is>
          <t>SC403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5kg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75">
        <v>220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3" sId="1" ref="A75:XFD75" action="deleteRow">
    <rfmt sheetId="1" xfDxf="1" sqref="A75:XFD75" start="0" length="0"/>
    <rcc rId="0" sId="1" dxf="1">
      <nc r="B75" t="inlineStr">
        <is>
          <t>SC413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5kg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75">
        <v>220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4" sId="1" ref="A75:XFD75" action="deleteRow">
    <rfmt sheetId="1" xfDxf="1" sqref="A75:XFD75" start="0" length="0"/>
    <rcc rId="0" sId="1" dxf="1">
      <nc r="B75" t="inlineStr">
        <is>
          <t>SC413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10kg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75">
        <v>430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5" sId="1" ref="A75:XFD75" action="deleteRow">
    <rfmt sheetId="1" xfDxf="1" sqref="A75:XFD75" start="0" length="0"/>
    <rcc rId="0" sId="1" dxf="1">
      <nc r="B75" t="inlineStr">
        <is>
          <t>SC411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5kg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75">
        <v>220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6" sId="1" ref="A75:XFD75" action="deleteRow">
    <rfmt sheetId="1" xfDxf="1" sqref="A75:XFD75" start="0" length="0"/>
    <rcc rId="0" sId="1" dxf="1">
      <nc r="B75" t="inlineStr">
        <is>
          <t>SC411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10kg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75">
        <v>430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7" sId="1" ref="A75:XFD75" action="deleteRow">
    <rfmt sheetId="1" xfDxf="1" sqref="A75:XFD75" start="0" length="0"/>
    <rcc rId="0" sId="1" dxf="1">
      <nc r="B75" t="inlineStr">
        <is>
          <t>SC621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5kg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75">
        <v>438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78" sId="1" ref="A75:XFD75" action="deleteRow">
    <rfmt sheetId="1" xfDxf="1" sqref="A75:XFD75" start="0" length="0"/>
    <rcc rId="0" sId="1" dxf="1">
      <nc r="B75" t="inlineStr">
        <is>
          <t>SC621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 t="inlineStr">
        <is>
          <t>10kg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75">
        <v>875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B83:D83" start="0" length="2147483647">
    <dxf>
      <font>
        <color rgb="FFFF0000"/>
      </font>
    </dxf>
  </rfmt>
  <rrc rId="379" sId="1" ref="A88:XFD88" action="deleteRow">
    <rfmt sheetId="1" xfDxf="1" sqref="A88:XFD88" start="0" length="0"/>
    <rcc rId="0" sId="1" dxf="1">
      <nc r="B88" t="inlineStr">
        <is>
          <t>Beetroot Lorrette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8" t="inlineStr">
        <is>
          <t>250g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88">
        <v>214.5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8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8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0" sId="1" ref="A71:XFD71" action="insertRow"/>
  <rm rId="381" sheetId="1" source="A88:XFD88" destination="A71:XFD71" sourceSheetId="1">
    <rfmt sheetId="1" xfDxf="1" sqref="A71:XFD71" start="0" length="0"/>
    <rfmt sheetId="1" sqref="B71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1" start="0" length="0">
      <dxf>
        <font>
          <sz val="11"/>
          <color rgb="FF000000"/>
          <name val="Times New Roman"/>
          <family val="1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71" start="0" length="0">
      <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7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382" sId="1" ref="A88:XFD88" action="deleteRow">
    <rfmt sheetId="1" xfDxf="1" sqref="A88:XFD88" start="0" length="0"/>
    <rfmt sheetId="1" sqref="B88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88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88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88" start="0" length="0">
      <dxf>
        <font>
          <sz val="11"/>
          <color theme="1"/>
          <name val="Times New Roman"/>
          <family val="1"/>
          <scheme val="none"/>
        </font>
      </dxf>
    </rfmt>
    <rfmt sheetId="1" sqref="F88" start="0" length="0">
      <dxf>
        <font>
          <sz val="11"/>
          <color theme="1"/>
          <name val="Times New Roman"/>
          <family val="1"/>
          <scheme val="none"/>
        </font>
      </dxf>
    </rfmt>
  </rrc>
  <rrc rId="383" sId="1" ref="A88:XFD88" action="deleteRow">
    <undo index="65535" exp="ref" ref3D="1" v="1" dr="D88" r="D6" sId="4"/>
    <rfmt sheetId="1" xfDxf="1" sqref="A88:XFD88" start="0" length="0"/>
    <rcc rId="0" sId="1" dxf="1">
      <nc r="B88" t="inlineStr">
        <is>
          <t>Beetroot Lorrette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8" t="inlineStr">
        <is>
          <t>1kg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88">
        <v>792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8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8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384" sId="1">
    <oc r="C88" t="inlineStr">
      <is>
        <t>10M</t>
      </is>
    </oc>
    <nc r="C88" t="inlineStr">
      <is>
        <t>10 000 seeds</t>
      </is>
    </nc>
  </rcc>
  <rcc rId="385" sId="1">
    <oc r="C89" t="inlineStr">
      <is>
        <t>50M</t>
      </is>
    </oc>
    <nc r="C89" t="inlineStr">
      <is>
        <t>50 000 seeds</t>
      </is>
    </nc>
  </rcc>
  <rcc rId="386" sId="1" numFmtId="34">
    <oc r="D89">
      <v>747</v>
    </oc>
    <nc r="D89">
      <v>763</v>
    </nc>
  </rcc>
  <rcc rId="387" sId="1">
    <oc r="C90" t="inlineStr">
      <is>
        <t>50M</t>
      </is>
    </oc>
    <nc r="C90" t="inlineStr">
      <is>
        <t>50 000 seeds</t>
      </is>
    </nc>
  </rcc>
  <rcc rId="388" sId="1" numFmtId="34">
    <oc r="D91">
      <v>1020</v>
    </oc>
    <nc r="D91">
      <v>1062</v>
    </nc>
  </rcc>
  <rcc rId="389" sId="1" numFmtId="34">
    <oc r="D80">
      <v>535</v>
    </oc>
    <nc r="D80">
      <v>555</v>
    </nc>
  </rcc>
  <rrc rId="390" sId="1" ref="A76:XFD76" action="insertRow"/>
  <rcc rId="391" sId="1">
    <nc r="B76" t="inlineStr">
      <is>
        <t>SC 555</t>
      </is>
    </nc>
  </rcc>
  <rcc rId="392" sId="1">
    <nc r="C76" t="inlineStr">
      <is>
        <t>5kg</t>
      </is>
    </nc>
  </rcc>
  <rrc rId="393" sId="1" ref="A77:XFD77" action="insertRow"/>
  <rcc rId="394" sId="1">
    <nc r="C77" t="inlineStr">
      <is>
        <t>10kg</t>
      </is>
    </nc>
  </rcc>
  <rcc rId="395" sId="1">
    <nc r="B77" t="inlineStr">
      <is>
        <t>SC 555</t>
      </is>
    </nc>
  </rcc>
  <rrc rId="396" sId="1" ref="A95:XFD95" action="deleteRow">
    <rfmt sheetId="1" xfDxf="1" sqref="A95:XFD95" start="0" length="0"/>
    <rcc rId="0" sId="1" dxf="1">
      <nc r="B95" t="inlineStr">
        <is>
          <t>Pilgrim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 t="inlineStr">
        <is>
          <t>100g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95">
        <v>537.1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9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9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7" sId="1" ref="A95:XFD95" action="deleteRow">
    <rfmt sheetId="1" xfDxf="1" sqref="A95:XFD95" start="0" length="0"/>
    <rcc rId="0" sId="1" dxf="1">
      <nc r="B95" t="inlineStr">
        <is>
          <t>Pilgrim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 t="inlineStr">
        <is>
          <t>500g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95">
        <v>2474.5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9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9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8" sId="1" ref="A95:XFD95" action="deleteRow">
    <rfmt sheetId="1" xfDxf="1" sqref="A95:XFD95" start="0" length="0"/>
    <rcc rId="0" sId="1" dxf="1">
      <nc r="B95" t="inlineStr">
        <is>
          <t>Butternut Waltham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 t="inlineStr">
        <is>
          <t>500g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95">
        <v>310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9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9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9" sId="1" ref="A96:XFD96" action="deleteRow">
    <rfmt sheetId="1" xfDxf="1" sqref="A96:XFD96" start="0" length="0"/>
    <rcc rId="0" sId="1" dxf="1">
      <nc r="B96" t="inlineStr">
        <is>
          <t>Butternut Waltham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6" t="inlineStr">
        <is>
          <t>100g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96">
        <v>74.8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9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9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0" sId="1" ref="A96:XFD96" action="insertRow"/>
  <rcc rId="401" sId="1">
    <nc r="B96" t="inlineStr">
      <is>
        <t>Buuternut Quantum</t>
      </is>
    </nc>
  </rcc>
  <rcc rId="402" sId="1" numFmtId="34">
    <nc r="D96">
      <v>1140</v>
    </nc>
  </rcc>
  <rcc rId="403" sId="1">
    <oc r="C86" t="inlineStr">
      <is>
        <t>2kg</t>
      </is>
    </oc>
    <nc r="C86" t="inlineStr">
      <is>
        <t>5kg</t>
      </is>
    </nc>
  </rcc>
  <rcc rId="404" sId="1" numFmtId="34">
    <oc r="D86">
      <v>250</v>
    </oc>
    <nc r="D86">
      <v>500</v>
    </nc>
  </rcc>
  <rfmt sheetId="1" sqref="A86:XFD86" start="0" length="2147483647">
    <dxf>
      <font>
        <color auto="1"/>
      </font>
    </dxf>
  </rfmt>
  <rrc rId="405" sId="1" ref="A98:XFD98" action="deleteRow">
    <rfmt sheetId="1" xfDxf="1" sqref="A98:XFD98" start="0" length="0"/>
    <rcc rId="0" sId="1" dxf="1">
      <nc r="B98" t="inlineStr">
        <is>
          <t>Butternut Shiba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8" t="inlineStr">
        <is>
          <t>1000 seeds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98">
        <v>648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9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9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6" sId="1" ref="A98:XFD98" action="deleteRow">
    <rfmt sheetId="1" xfDxf="1" sqref="A98:XFD98" start="0" length="0"/>
    <rcc rId="0" sId="1" dxf="1">
      <nc r="B98" t="inlineStr">
        <is>
          <t xml:space="preserve">Butternut Frisco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8" t="inlineStr">
        <is>
          <t>5m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98">
        <v>2425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9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9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07" sId="1" ref="A98:XFD98" action="deleteRow">
    <rfmt sheetId="1" xfDxf="1" sqref="A98:XFD98" start="0" length="0"/>
    <rcc rId="0" sId="1" dxf="1">
      <nc r="B98" t="inlineStr">
        <is>
          <t>Butternut Frisco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8" t="inlineStr">
        <is>
          <t>1m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98">
        <v>732.1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9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9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08" sId="1" numFmtId="34">
    <oc r="D98">
      <v>803.6</v>
    </oc>
    <nc r="D98">
      <v>1125</v>
    </nc>
  </rcc>
  <rcc rId="409" sId="1" numFmtId="34">
    <oc r="D99">
      <v>5794.9</v>
    </oc>
    <nc r="D99">
      <v>8685</v>
    </nc>
  </rcc>
  <rcc rId="410" sId="1">
    <oc r="C99" t="inlineStr">
      <is>
        <t>100M</t>
      </is>
    </oc>
    <nc r="C99" t="inlineStr">
      <is>
        <t>100 000 seeds</t>
      </is>
    </nc>
  </rcc>
  <rcc rId="411" sId="1">
    <nc r="C96" t="inlineStr">
      <is>
        <t>1000 seeds</t>
      </is>
    </nc>
  </rcc>
  <rcc rId="412" sId="1">
    <oc r="C98" t="inlineStr">
      <is>
        <t>10M</t>
      </is>
    </oc>
    <nc r="C98" t="inlineStr">
      <is>
        <t>10000 seeds</t>
      </is>
    </nc>
  </rcc>
  <rcc rId="413" sId="1" numFmtId="34">
    <oc r="D100">
      <v>1215.5</v>
    </oc>
    <nc r="D100">
      <v>1548</v>
    </nc>
  </rcc>
  <rcc rId="414" sId="1">
    <oc r="C101" t="inlineStr">
      <is>
        <t>100M</t>
      </is>
    </oc>
    <nc r="C101" t="inlineStr">
      <is>
        <t>100 000 seeds</t>
      </is>
    </nc>
  </rcc>
  <rcc rId="415" sId="1">
    <oc r="B102" t="inlineStr">
      <is>
        <t xml:space="preserve">Carrots </t>
      </is>
    </oc>
    <nc r="B102" t="inlineStr">
      <is>
        <t>Carrots Major</t>
      </is>
    </nc>
  </rcc>
  <rcc rId="416" sId="1">
    <oc r="C102" t="inlineStr">
      <is>
        <t>1kg</t>
      </is>
    </oc>
    <nc r="C102" t="inlineStr">
      <is>
        <t>500 000 seeds</t>
      </is>
    </nc>
  </rcc>
  <rcc rId="417" sId="1" numFmtId="34">
    <oc r="D102">
      <v>3252</v>
    </oc>
    <nc r="D102">
      <v>1763</v>
    </nc>
  </rcc>
  <rrc rId="418" sId="1" ref="A104:XFD104" action="deleteRow">
    <rfmt sheetId="1" xfDxf="1" sqref="A104:XFD104" start="0" length="0"/>
    <rcc rId="0" sId="1" dxf="1">
      <nc r="B104" t="inlineStr">
        <is>
          <t>Carrot Nantes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 t="inlineStr">
        <is>
          <t>100g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04">
        <v>85.4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0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0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19" sId="1">
    <nc r="C105" t="inlineStr">
      <is>
        <t>25kg</t>
      </is>
    </nc>
  </rcc>
  <rcc rId="420" sId="1" numFmtId="34">
    <nc r="D105">
      <v>350</v>
    </nc>
  </rcc>
  <rcc rId="421" sId="1" numFmtId="34">
    <oc r="D113">
      <v>697.7</v>
    </oc>
    <nc r="D113">
      <v>862</v>
    </nc>
  </rcc>
  <rcc rId="422" sId="1">
    <oc r="B112" t="inlineStr">
      <is>
        <t>Lettuce Eish seeds</t>
      </is>
    </oc>
    <nc r="B112" t="inlineStr">
      <is>
        <t>Lettuce Silvana seeds</t>
      </is>
    </nc>
  </rcc>
  <rcc rId="423" sId="1">
    <oc r="C112" t="inlineStr">
      <is>
        <t>10M</t>
      </is>
    </oc>
    <nc r="C112" t="inlineStr">
      <is>
        <t>7500 seeds</t>
      </is>
    </nc>
  </rcc>
  <rcc rId="424" sId="1" numFmtId="34">
    <oc r="D112">
      <v>594.79999999999995</v>
    </oc>
    <nc r="D112">
      <v>1734</v>
    </nc>
  </rcc>
  <rcc rId="425" sId="1">
    <oc r="B111" t="inlineStr">
      <is>
        <t>Lettuce Eish seeds</t>
      </is>
    </oc>
    <nc r="B111" t="inlineStr">
      <is>
        <t>Lettuce Vera seeds</t>
      </is>
    </nc>
  </rcc>
  <rcc rId="426" sId="1">
    <oc r="C111" t="inlineStr">
      <is>
        <t>5m</t>
      </is>
    </oc>
    <nc r="C111" t="inlineStr">
      <is>
        <t>100g</t>
      </is>
    </nc>
  </rcc>
  <rcc rId="427" sId="1" numFmtId="34">
    <oc r="D111">
      <v>324.5</v>
    </oc>
    <nc r="D111">
      <v>886.6</v>
    </nc>
  </rcc>
  <rcc rId="428" sId="1">
    <oc r="B110" t="inlineStr">
      <is>
        <t xml:space="preserve">Lettuce Anselo </t>
      </is>
    </oc>
    <nc r="B110" t="inlineStr">
      <is>
        <t>Lettuce Eish</t>
      </is>
    </nc>
  </rcc>
  <rcc rId="429" sId="1" numFmtId="34">
    <oc r="D110">
      <v>1945</v>
    </oc>
    <nc r="D110">
      <v>253.2</v>
    </nc>
  </rcc>
  <rcc rId="430" sId="1">
    <oc r="C110" t="inlineStr">
      <is>
        <t>5m</t>
      </is>
    </oc>
    <nc r="C110" t="inlineStr">
      <is>
        <t>5000 seeds</t>
      </is>
    </nc>
  </rcc>
  <rrc rId="431" sId="1" ref="A106:XFD106" action="deleteRow">
    <rfmt sheetId="1" xfDxf="1" sqref="A106:XFD106" start="0" length="0"/>
    <rcc rId="0" sId="1" dxf="1">
      <nc r="B106" t="inlineStr">
        <is>
          <t>Lettuce M961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 t="inlineStr">
        <is>
          <t>5m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06">
        <v>475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0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0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2" sId="1" ref="A106:XFD106" action="deleteRow">
    <rfmt sheetId="1" xfDxf="1" sqref="A106:XFD106" start="0" length="0"/>
    <rcc rId="0" sId="1" dxf="1">
      <nc r="B106" t="inlineStr">
        <is>
          <t>Lettuce M961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 t="inlineStr">
        <is>
          <t>4m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06">
        <v>1620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0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0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3" sId="1" ref="A106:XFD106" action="deleteRow">
    <rfmt sheetId="1" xfDxf="1" sqref="A106:XFD106" start="0" length="0"/>
    <rcc rId="0" sId="1" dxf="1">
      <nc r="B106" t="inlineStr">
        <is>
          <t>Lettuce Matelo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 t="inlineStr">
        <is>
          <t>5m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06">
        <v>1945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0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0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4" sId="1" ref="A106:XFD106" action="deleteRow">
    <rfmt sheetId="1" xfDxf="1" sqref="A106:XFD106" start="0" length="0"/>
    <rcc rId="0" sId="1" dxf="1">
      <nc r="B106" t="inlineStr">
        <is>
          <t>Lettuce Anselo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 t="inlineStr">
        <is>
          <t>1m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06">
        <v>405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0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0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35" sId="1" ref="A117:XFD117" action="insertRow"/>
  <rcc rId="436" sId="1">
    <nc r="C117" t="inlineStr">
      <is>
        <t>50g</t>
      </is>
    </nc>
  </rcc>
  <rcc rId="437" sId="1" numFmtId="34">
    <nc r="D117">
      <v>84</v>
    </nc>
  </rcc>
  <rcc rId="438" sId="1">
    <nc r="B117" t="inlineStr">
      <is>
        <t>Red onion Red Creole</t>
      </is>
    </nc>
  </rcc>
  <rrc rId="439" sId="1" ref="A122:XFD122" action="insertRow"/>
  <rcc rId="440" sId="1">
    <nc r="B122" t="inlineStr">
      <is>
        <t>Red Lady</t>
      </is>
    </nc>
  </rcc>
  <rcc rId="441" sId="1">
    <nc r="C122" t="inlineStr">
      <is>
        <t>10g</t>
      </is>
    </nc>
  </rcc>
  <rcc rId="442" sId="1" numFmtId="34">
    <nc r="D122">
      <v>1973.4</v>
    </nc>
  </rcc>
  <rcc rId="443" sId="1">
    <oc r="C123" t="inlineStr">
      <is>
        <t>1m</t>
      </is>
    </oc>
    <nc r="C123" t="inlineStr">
      <is>
        <t>1M</t>
      </is>
    </nc>
  </rcc>
  <rcc rId="444" sId="1" numFmtId="34">
    <oc r="D123">
      <v>120.7</v>
    </oc>
    <nc r="D123">
      <v>138</v>
    </nc>
  </rcc>
  <rcc rId="445" sId="1">
    <oc r="C124" t="inlineStr">
      <is>
        <t>1m</t>
      </is>
    </oc>
    <nc r="C124" t="inlineStr">
      <is>
        <t>1M</t>
      </is>
    </nc>
  </rcc>
  <rcc rId="446" sId="1">
    <oc r="C125" t="inlineStr">
      <is>
        <t>1m</t>
      </is>
    </oc>
    <nc r="C125" t="inlineStr">
      <is>
        <t>1M</t>
      </is>
    </nc>
  </rcc>
  <rcc rId="447" sId="1">
    <oc r="C126" t="inlineStr">
      <is>
        <t>1m</t>
      </is>
    </oc>
    <nc r="C126" t="inlineStr">
      <is>
        <t>1M</t>
      </is>
    </nc>
  </rcc>
  <rcc rId="448" sId="1" numFmtId="34">
    <oc r="D124">
      <v>120.7</v>
    </oc>
    <nc r="D124">
      <v>138</v>
    </nc>
  </rcc>
  <rcc rId="449" sId="1" numFmtId="34">
    <oc r="D125">
      <v>120.7</v>
    </oc>
    <nc r="D125">
      <v>138</v>
    </nc>
  </rcc>
  <rcc rId="450" sId="1" numFmtId="34">
    <oc r="D126">
      <v>120.7</v>
    </oc>
    <nc r="D126">
      <v>138</v>
    </nc>
  </rcc>
  <rrc rId="451" sId="1" ref="A128:XFD128" action="insertRow"/>
  <rcc rId="452" sId="1">
    <nc r="B128" t="inlineStr">
      <is>
        <t>Fury</t>
      </is>
    </nc>
  </rcc>
  <rfmt sheetId="1" sqref="B128" start="0" length="2147483647">
    <dxf>
      <font>
        <color rgb="FFFF0000"/>
      </font>
    </dxf>
  </rfmt>
  <rcc rId="453" sId="1">
    <oc r="C134" t="inlineStr">
      <is>
        <t>5m</t>
      </is>
    </oc>
    <nc r="C134" t="inlineStr">
      <is>
        <t>1000 seeds</t>
      </is>
    </nc>
  </rcc>
  <rcc rId="454" sId="1" numFmtId="34">
    <oc r="D134">
      <v>5675</v>
    </oc>
    <nc r="D134">
      <v>251</v>
    </nc>
  </rcc>
  <rcc rId="455" sId="1" numFmtId="34">
    <oc r="D162">
      <v>816</v>
    </oc>
    <nc r="D162">
      <v>830</v>
    </nc>
  </rcc>
  <rrc rId="456" sId="1" ref="A160:XFD160" action="deleteRow">
    <rfmt sheetId="1" xfDxf="1" sqref="A160:XFD160" start="0" length="0"/>
    <rcc rId="0" sId="1" dxf="1">
      <nc r="B160" t="inlineStr">
        <is>
          <t>2 3 2 (38) fertilizer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 t="inlineStr">
        <is>
          <t>50kg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60">
        <v>1230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6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7" sId="1" ref="A160:XFD160" action="deleteRow">
    <rfmt sheetId="1" xfDxf="1" sqref="A160:XFD160" start="0" length="0"/>
    <rcc rId="0" sId="1" dxf="1">
      <nc r="B160" t="inlineStr">
        <is>
          <t>2:3:4 (38) fertilizer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 t="inlineStr">
        <is>
          <t>50kg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60">
        <v>721.2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6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58" sId="1" ref="A161:XFD161" action="insertRow"/>
  <rcc rId="459" sId="1">
    <nc r="B161" t="inlineStr">
      <is>
        <t>4:3:4 (40) fertilizer</t>
      </is>
    </nc>
  </rcc>
  <rcc rId="460" sId="1">
    <nc r="C161" t="inlineStr">
      <is>
        <t>50kg</t>
      </is>
    </nc>
  </rcc>
  <rcc rId="461" sId="1" numFmtId="34">
    <nc r="D161">
      <v>780</v>
    </nc>
  </rcc>
  <rcc rId="462" sId="1" numFmtId="34">
    <oc r="D163">
      <v>625</v>
    </oc>
    <nc r="D163">
      <v>570</v>
    </nc>
  </rcc>
  <rcc rId="463" sId="1" numFmtId="34">
    <oc r="D164">
      <v>895</v>
    </oc>
    <nc r="D164">
      <v>620</v>
    </nc>
  </rcc>
  <rcc rId="464" sId="1" numFmtId="34">
    <oc r="D168">
      <v>100</v>
    </oc>
    <nc r="D168">
      <v>95</v>
    </nc>
  </rcc>
  <rcc rId="465" sId="1" numFmtId="34">
    <oc r="D170">
      <v>1160</v>
    </oc>
    <nc r="D170">
      <v>1370</v>
    </nc>
  </rcc>
  <rcc rId="466" sId="1" numFmtId="34">
    <oc r="D159">
      <v>650</v>
    </oc>
    <nc r="D159">
      <v>600</v>
    </nc>
  </rcc>
  <rcc rId="467" sId="1" numFmtId="34">
    <oc r="D162">
      <v>1038</v>
    </oc>
    <nc r="D162">
      <v>650</v>
    </nc>
  </rcc>
  <rcc rId="468" sId="1" numFmtId="34">
    <oc r="D165">
      <v>980</v>
    </oc>
    <nc r="D165">
      <v>690</v>
    </nc>
  </rcc>
  <rcc rId="469" sId="1" numFmtId="34">
    <oc r="D167">
      <v>780</v>
    </oc>
    <nc r="D167">
      <v>666</v>
    </nc>
  </rcc>
  <rcc rId="470" sId="1" numFmtId="34">
    <oc r="D173">
      <v>180</v>
    </oc>
    <nc r="D173">
      <v>230</v>
    </nc>
  </rcc>
  <rcc rId="471" sId="1" numFmtId="34">
    <oc r="D171">
      <v>175</v>
    </oc>
    <nc r="D171">
      <v>153</v>
    </nc>
  </rcc>
  <rcc rId="472" sId="1" numFmtId="34">
    <oc r="D172">
      <v>810</v>
    </oc>
    <nc r="D172">
      <v>650</v>
    </nc>
  </rcc>
  <rcc rId="473" sId="1" numFmtId="34">
    <oc r="D174">
      <v>920</v>
    </oc>
    <nc r="D174">
      <v>700</v>
    </nc>
  </rcc>
  <rcc rId="474" sId="1">
    <oc r="C181" t="inlineStr">
      <is>
        <t>400ml</t>
      </is>
    </oc>
    <nc r="C181" t="inlineStr">
      <is>
        <t>500ml</t>
      </is>
    </nc>
  </rcc>
  <rcc rId="475" sId="1" numFmtId="34">
    <oc r="D189">
      <v>70</v>
    </oc>
    <nc r="D189">
      <v>72</v>
    </nc>
  </rcc>
  <rrc rId="476" sId="1" ref="A175:XFD175" action="deleteRow">
    <undo index="65535" exp="ref" ref3D="1" v="1" dr="D175" r="D25" sId="12"/>
    <undo index="65535" exp="ref" ref3D="1" v="1" dr="D175" r="E20" sId="11"/>
    <undo index="65535" exp="ref" ref3D="1" v="1" dr="D175" r="D37" sId="3"/>
    <rfmt sheetId="1" xfDxf="1" sqref="A175:XFD175" start="0" length="0"/>
    <rcc rId="0" sId="1" dxf="1">
      <nc r="B175" t="inlineStr">
        <is>
          <t>V12 Multi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5" t="inlineStr">
        <is>
          <t>5L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75">
        <v>810</v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77" sId="1" ref="A175:XFD175" action="deleteRow">
    <rfmt sheetId="1" xfDxf="1" sqref="A175:XFD175" start="0" length="0"/>
    <rcc rId="0" sId="1" dxf="1">
      <nc r="B175" t="inlineStr">
        <is>
          <t>V12 Multi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5" t="inlineStr">
        <is>
          <t>200ml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75">
        <v>40</v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7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78" sId="1" numFmtId="34">
    <oc r="D176">
      <v>400</v>
    </oc>
    <nc r="D176">
      <v>430</v>
    </nc>
  </rcc>
  <rrc rId="479" sId="1" ref="A177:XFD177" action="deleteRow">
    <rfmt sheetId="1" xfDxf="1" sqref="A177:XFD177" start="0" length="0"/>
    <rcc rId="0" sId="1" dxf="1">
      <nc r="B177" t="inlineStr">
        <is>
          <t>Rhizo Vital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 t="inlineStr">
        <is>
          <t>500ml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77">
        <v>1183.5</v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7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0" sId="1" ref="A177:XFD177" action="deleteRow">
    <rfmt sheetId="1" xfDxf="1" sqref="A177:XFD177" start="0" length="0"/>
    <rcc rId="0" sId="1" dxf="1">
      <nc r="B177" t="inlineStr">
        <is>
          <t>Rhizo Vital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 t="inlineStr">
        <is>
          <t>50ml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77">
        <v>130</v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7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1" sId="1" ref="A178:XFD178" action="deleteRow">
    <rfmt sheetId="1" xfDxf="1" sqref="A178:XFD178" start="0" length="0"/>
    <rcc rId="0" sId="1" dxf="1">
      <nc r="B178" t="inlineStr">
        <is>
          <t>Ecco Bb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 t="inlineStr">
        <is>
          <t>300g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78">
        <v>311.8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7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2" sId="1" ref="A178:XFD178" action="deleteRow">
    <rfmt sheetId="1" xfDxf="1" sqref="A178:XFD178" start="0" length="0"/>
    <rcc rId="0" sId="1" dxf="1">
      <nc r="B178" t="inlineStr">
        <is>
          <t>Ecco Bb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 t="inlineStr">
        <is>
          <t>1kg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78">
        <v>989.6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7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3" sId="1" ref="A178:XFD178" action="deleteRow">
    <rfmt sheetId="1" xfDxf="1" sqref="A178:XFD178" start="0" length="0"/>
    <rcc rId="0" sId="1" dxf="1">
      <nc r="B178" t="inlineStr">
        <is>
          <t>Ecco 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 t="inlineStr">
        <is>
          <t>250g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78">
        <v>445.5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7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4" sId="1" ref="A178:XFD178" action="deleteRow">
    <rfmt sheetId="1" xfDxf="1" sqref="A178:XFD178" start="0" length="0"/>
    <rcc rId="0" sId="1" dxf="1">
      <nc r="B178" t="inlineStr">
        <is>
          <t>Ecco 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 t="inlineStr">
        <is>
          <t>1kg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78">
        <v>1676.7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7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5" sId="1" ref="A179:XFD179" action="deleteRow">
    <rfmt sheetId="1" xfDxf="1" sqref="A179:XFD179" start="0" length="0"/>
    <rcc rId="0" sId="1" dxf="1">
      <nc r="B179" t="inlineStr">
        <is>
          <t>Madex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9" t="inlineStr">
        <is>
          <t>500ml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79">
        <v>4827.6000000000004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6" sId="1" ref="A179:XFD179" action="deleteRow">
    <rfmt sheetId="1" xfDxf="1" sqref="A179:XFD179" start="0" length="0"/>
    <rcc rId="0" sId="1" dxf="1">
      <nc r="B179" t="inlineStr">
        <is>
          <t>Bolldex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9" t="inlineStr">
        <is>
          <t>500ml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79">
        <v>1760.4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87" sId="1">
    <oc r="B181" t="inlineStr">
      <is>
        <t>Growing Medium</t>
      </is>
    </oc>
    <nc r="B181" t="inlineStr">
      <is>
        <t>Growing Medium Hygrotech</t>
      </is>
    </nc>
  </rcc>
  <rfmt sheetId="1" sqref="A181:XFD181" start="0" length="2147483647">
    <dxf>
      <font>
        <color rgb="FFFF0000"/>
      </font>
    </dxf>
  </rfmt>
  <rrc rId="488" sId="1" ref="A182:XFD182" action="deleteRow">
    <rfmt sheetId="1" xfDxf="1" sqref="A182:XFD182" start="0" length="0"/>
    <rcc rId="0" sId="1" dxf="1">
      <nc r="B182" t="inlineStr">
        <is>
          <t>Vitazyme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2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2">
        <v>307.3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A182:XFD184" start="0" length="2147483647">
    <dxf>
      <font>
        <color rgb="FFFF0000"/>
      </font>
    </dxf>
  </rfmt>
  <rrc rId="489" sId="1" ref="A186:XFD186" action="insertRow"/>
  <rm rId="490" sheetId="1" source="A169:XFD169" destination="A186:XFD186" sourceSheetId="1">
    <rfmt sheetId="1" xfDxf="1" sqref="A186:XFD186" start="0" length="0"/>
    <rfmt sheetId="1" sqref="B186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6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86" start="0" length="0">
      <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8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491" sId="1" ref="A169:XFD169" action="deleteRow">
    <rfmt sheetId="1" xfDxf="1" sqref="A169:XFD169" start="0" length="0"/>
    <rfmt sheetId="1" sqref="B169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16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16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169" start="0" length="0">
      <dxf>
        <font>
          <sz val="11"/>
          <color theme="1"/>
          <name val="Times New Roman"/>
          <family val="1"/>
          <scheme val="none"/>
        </font>
      </dxf>
    </rfmt>
    <rfmt sheetId="1" sqref="F169" start="0" length="0">
      <dxf>
        <font>
          <sz val="11"/>
          <color theme="1"/>
          <name val="Times New Roman"/>
          <family val="1"/>
          <scheme val="none"/>
        </font>
      </dxf>
    </rfmt>
  </rrc>
  <rcc rId="492" sId="1" numFmtId="34">
    <oc r="D180">
      <v>55.8</v>
    </oc>
    <nc r="D180">
      <v>600</v>
    </nc>
  </rcc>
  <rm rId="493" sheetId="1" source="B2:D18" destination="B263:D279" sourceSheetId="1">
    <undo index="65535" exp="ref" ref3D="1" v="1" dr="D275" r="D22" sId="3"/>
    <rfmt sheetId="1" sqref="B263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63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63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64" t="inlineStr">
        <is>
          <t>Organic chemicals</t>
        </is>
      </nc>
      <ndxf>
        <font>
          <b/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64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64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65" t="inlineStr">
        <is>
          <t>Steriscope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5" t="inlineStr">
        <is>
          <t>5L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65">
        <v>425.3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6" t="inlineStr">
        <is>
          <t>Steriscope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6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66">
        <v>117.5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7" t="inlineStr">
        <is>
          <t>Steriscope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7" t="inlineStr">
        <is>
          <t>20l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67">
        <v>1299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8" t="inlineStr">
        <is>
          <t>Veggie Mix gro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8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68">
        <v>68.2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9" t="inlineStr">
        <is>
          <t>Veggie Mix Fruit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9" t="inlineStr">
        <is>
          <t>5L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69">
        <v>68.2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0" t="inlineStr">
        <is>
          <t>In cap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0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0">
        <v>117.5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1" t="inlineStr">
        <is>
          <t>In cap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1" t="inlineStr">
        <is>
          <t>20L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1">
        <v>1676.5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2" t="inlineStr">
        <is>
          <t>Instinct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2" t="inlineStr">
        <is>
          <t>5L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2">
        <v>476.4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3" t="inlineStr">
        <is>
          <t>Instinct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3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3">
        <v>122.9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4" t="inlineStr">
        <is>
          <t>Instinct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4" t="inlineStr">
        <is>
          <t>20L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4">
        <v>1352.5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5" t="inlineStr">
        <is>
          <t>One time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5" t="inlineStr">
        <is>
          <t>5L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5">
        <v>434.7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6" t="inlineStr">
        <is>
          <t>One time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6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6">
        <v>117.5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7" t="inlineStr">
        <is>
          <t>One time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7" t="inlineStr">
        <is>
          <t>20L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7">
        <v>996.3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8" t="inlineStr">
        <is>
          <t>Cal lime flo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8" t="inlineStr">
        <is>
          <t>20L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8">
        <v>996.3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9" t="inlineStr">
        <is>
          <t>Mag Lime Flo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9" t="inlineStr">
        <is>
          <t>5L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9">
        <v>278.7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m rId="494" sheetId="1" source="A279:XFD279" destination="A187:XFD187" sourceSheetId="1">
    <rfmt sheetId="1" xfDxf="1" sqref="A187:XFD187" start="0" length="0"/>
    <rfmt sheetId="1" sqref="B187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7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87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8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495" sId="1">
    <oc r="B187" t="inlineStr">
      <is>
        <t>Superphosphate  50kg</t>
      </is>
    </oc>
    <nc r="B187" t="inlineStr">
      <is>
        <t xml:space="preserve">Superphosphate  </t>
      </is>
    </nc>
  </rcc>
  <rfmt sheetId="1" sqref="C187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187">
    <dxf>
      <alignment horizontal="left"/>
    </dxf>
  </rfmt>
  <rfmt sheetId="1" sqref="C187">
    <dxf>
      <alignment horizontal="general"/>
    </dxf>
  </rfmt>
  <rfmt sheetId="1" sqref="C187">
    <dxf>
      <alignment vertical="top"/>
    </dxf>
  </rfmt>
  <rcc rId="496" sId="1" odxf="1" s="1" dxf="1">
    <nc r="C187" t="inlineStr">
      <is>
        <t>50kg</t>
      </is>
    </nc>
    <ndxf>
      <font>
        <sz val="11"/>
        <color rgb="FF000000"/>
        <name val="Times New Roman"/>
        <family val="1"/>
        <scheme val="none"/>
      </font>
      <numFmt numFmtId="0" formatCode="General"/>
      <alignment vertical="bottom"/>
    </ndxf>
  </rcc>
  <rrc rId="497" sId="1" ref="A189:XFD189" action="deleteRow">
    <rfmt sheetId="1" xfDxf="1" sqref="A189:XFD189" start="0" length="0"/>
    <rcc rId="0" sId="1" dxf="1">
      <nc r="B189" t="inlineStr">
        <is>
          <t>Agromectin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8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8" sId="1" ref="A189:XFD189" action="insertRow"/>
  <rcc rId="499" sId="1">
    <nc r="B189" t="inlineStr">
      <is>
        <t>Fungicides</t>
      </is>
    </nc>
  </rcc>
  <rrc rId="500" sId="1" ref="A192:XFD192" action="insertRow"/>
  <rrc rId="501" sId="1" ref="A192:XFD192" action="insertRow"/>
  <rrc rId="502" sId="1" ref="A192:XFD192" action="insertRow"/>
  <rm rId="503" sheetId="1" source="A201:XFD204" destination="A191:XFD194" sourceSheetId="1">
    <rfmt sheetId="1" xfDxf="1" sqref="A191:XFD191" start="0" length="0"/>
    <rfmt sheetId="1" xfDxf="1" sqref="A192:XFD192" start="0" length="0"/>
    <rfmt sheetId="1" xfDxf="1" sqref="A193:XFD193" start="0" length="0"/>
    <rfmt sheetId="1" xfDxf="1" sqref="A194:XFD194" start="0" length="0"/>
    <rcc rId="0" sId="1" dxf="1">
      <nc r="B191" t="inlineStr">
        <is>
          <t>Allice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1" t="inlineStr">
        <is>
          <t>3kg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91">
        <v>440</v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9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9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2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2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92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9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3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3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93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9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4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4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94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9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504" sId="1" ref="A195:XFD195" action="insertRow"/>
  <rrc rId="505" sId="1" ref="A195:XFD195" action="insertRow"/>
  <rrc rId="506" sId="1" ref="A195:XFD195" action="insertRow"/>
  <rrc rId="507" sId="1" ref="A195:XFD195" action="insertRow"/>
  <rcc rId="508" sId="1">
    <oc r="B194" t="inlineStr">
      <is>
        <t>Odion</t>
      </is>
    </oc>
    <nc r="B194" t="inlineStr">
      <is>
        <t>Mycoguard</t>
      </is>
    </nc>
  </rcc>
  <rcc rId="509" sId="1" numFmtId="34">
    <oc r="D194">
      <v>270</v>
    </oc>
    <nc r="D194">
      <v>200</v>
    </nc>
  </rcc>
  <rm rId="510" sheetId="1" source="A221:XFD222" destination="A195:XFD196" sourceSheetId="1">
    <rfmt sheetId="1" xfDxf="1" sqref="A195:XFD195" start="0" length="0">
      <dxf>
        <font>
          <color auto="1"/>
        </font>
      </dxf>
    </rfmt>
    <rfmt sheetId="1" xfDxf="1" sqref="A196:XFD196" start="0" length="0">
      <dxf>
        <font>
          <color auto="1"/>
        </font>
      </dxf>
    </rfmt>
    <rfmt sheetId="1" sqref="B195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5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95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5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95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6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6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96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6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96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511" sId="1" ref="A197:XFD197" action="insertRow"/>
  <rrc rId="512" sId="1" ref="A197:XFD197" action="insertRow"/>
  <rrc rId="513" sId="1" ref="A197:XFD197" action="insertRow"/>
  <rm rId="514" sheetId="1" source="A235:XFD238" destination="A208:XFD211" sourceSheetId="1">
    <rfmt sheetId="1" xfDxf="1" sqref="A208:XFD208" start="0" length="0"/>
    <rfmt sheetId="1" xfDxf="1" sqref="A209:XFD209" start="0" length="0"/>
    <rfmt sheetId="1" xfDxf="1" sqref="A210:XFD210" start="0" length="0"/>
    <rfmt sheetId="1" xfDxf="1" sqref="A211:XFD211" start="0" length="0"/>
    <rfmt sheetId="1" sqref="B208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08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08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08" start="0" length="0">
      <dxf>
        <font>
          <sz val="11"/>
          <color theme="1"/>
          <name val="Times New Roman"/>
          <family val="1"/>
          <scheme val="none"/>
        </font>
      </dxf>
    </rfmt>
    <rfmt sheetId="1" sqref="F208" start="0" length="0">
      <dxf>
        <font>
          <sz val="11"/>
          <color theme="1"/>
          <name val="Times New Roman"/>
          <family val="1"/>
          <scheme val="none"/>
        </font>
      </dxf>
    </rfmt>
    <rfmt sheetId="1" sqref="B209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0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0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09" start="0" length="0">
      <dxf>
        <font>
          <sz val="11"/>
          <color theme="1"/>
          <name val="Times New Roman"/>
          <family val="1"/>
          <scheme val="none"/>
        </font>
      </dxf>
    </rfmt>
    <rfmt sheetId="1" sqref="F209" start="0" length="0">
      <dxf>
        <font>
          <sz val="11"/>
          <color theme="1"/>
          <name val="Times New Roman"/>
          <family val="1"/>
          <scheme val="none"/>
        </font>
      </dxf>
    </rfmt>
    <rfmt sheetId="1" sqref="B210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10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10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10" start="0" length="0">
      <dxf>
        <font>
          <sz val="11"/>
          <color theme="1"/>
          <name val="Times New Roman"/>
          <family val="1"/>
          <scheme val="none"/>
        </font>
      </dxf>
    </rfmt>
    <rfmt sheetId="1" sqref="F210" start="0" length="0">
      <dxf>
        <font>
          <sz val="11"/>
          <color theme="1"/>
          <name val="Times New Roman"/>
          <family val="1"/>
          <scheme val="none"/>
        </font>
      </dxf>
    </rfmt>
    <rfmt sheetId="1" sqref="B21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1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1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11" start="0" length="0">
      <dxf>
        <font>
          <sz val="11"/>
          <color theme="1"/>
          <name val="Times New Roman"/>
          <family val="1"/>
          <scheme val="none"/>
        </font>
      </dxf>
    </rfmt>
    <rfmt sheetId="1" sqref="F211" start="0" length="0">
      <dxf>
        <font>
          <sz val="11"/>
          <color theme="1"/>
          <name val="Times New Roman"/>
          <family val="1"/>
          <scheme val="none"/>
        </font>
      </dxf>
    </rfmt>
  </rm>
  <rm rId="515" sheetId="1" source="A271:XFD271" destination="A197:XFD197" sourceSheetId="1">
    <rfmt sheetId="1" xfDxf="1" sqref="A197:XFD197" start="0" length="0"/>
    <rfmt sheetId="1" sqref="B197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7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97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9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516" sheetId="1" source="A208:XFD209" destination="A198:XFD199" sourceSheetId="1">
    <rfmt sheetId="1" xfDxf="1" sqref="A198:XFD198" start="0" length="0"/>
    <rfmt sheetId="1" xfDxf="1" sqref="A199:XFD199" start="0" length="0"/>
    <rfmt sheetId="1" sqref="B198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8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98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9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99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9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517" sheetId="1" source="A210:XFD211" destination="A200:XFD201" sourceSheetId="1">
    <rfmt sheetId="1" xfDxf="1" sqref="A200:XFD200" start="0" length="0">
      <dxf>
        <font>
          <color auto="1"/>
        </font>
      </dxf>
    </rfmt>
    <rfmt sheetId="1" xfDxf="1" sqref="A201:XFD201" start="0" length="0">
      <dxf>
        <font>
          <color auto="1"/>
        </font>
      </dxf>
    </rfmt>
    <rfmt sheetId="1" sqref="B200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00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00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00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00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01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01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01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01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01" start="0" length="0">
      <dxf>
        <font>
          <color auto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518" sId="1" ref="A202:XFD202" action="insertRow"/>
  <rcc rId="519" sId="1">
    <nc r="B202" t="inlineStr">
      <is>
        <t>Kickback</t>
      </is>
    </nc>
  </rcc>
  <rcc rId="520" sId="1">
    <nc r="C202" t="inlineStr">
      <is>
        <t>5kg</t>
      </is>
    </nc>
  </rcc>
  <rcc rId="521" sId="1" numFmtId="34">
    <nc r="D202">
      <v>1300</v>
    </nc>
  </rcc>
  <rrc rId="522" sId="1" eol="1" ref="A209:XFD209" action="insertRow"/>
  <rcc rId="523" sId="1" odxf="1" dxf="1">
    <nc r="B209" t="inlineStr">
      <is>
        <t>Insecticides</t>
      </is>
    </nc>
    <ndxf>
      <font>
        <b/>
        <color rgb="FF000000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m rId="524" sheetId="1" source="A206:XFD208" destination="A210:XFD212" sourceSheetId="1">
    <rfmt sheetId="1" xfDxf="1" sqref="A210:XFD210" start="0" length="0"/>
    <rfmt sheetId="1" xfDxf="1" sqref="A211:XFD211" start="0" length="0"/>
    <rfmt sheetId="1" xfDxf="1" sqref="A212:XFD212" start="0" length="0"/>
    <rfmt sheetId="1" sqref="B210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10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10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10" start="0" length="0">
      <dxf>
        <font>
          <sz val="11"/>
          <color theme="1"/>
          <name val="Times New Roman"/>
          <family val="1"/>
          <scheme val="none"/>
        </font>
      </dxf>
    </rfmt>
    <rfmt sheetId="1" sqref="F210" start="0" length="0">
      <dxf>
        <font>
          <sz val="11"/>
          <color theme="1"/>
          <name val="Times New Roman"/>
          <family val="1"/>
          <scheme val="none"/>
        </font>
      </dxf>
    </rfmt>
    <rfmt sheetId="1" sqref="B21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1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1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11" start="0" length="0">
      <dxf>
        <font>
          <sz val="11"/>
          <color theme="1"/>
          <name val="Times New Roman"/>
          <family val="1"/>
          <scheme val="none"/>
        </font>
      </dxf>
    </rfmt>
    <rfmt sheetId="1" sqref="F211" start="0" length="0">
      <dxf>
        <font>
          <sz val="11"/>
          <color theme="1"/>
          <name val="Times New Roman"/>
          <family val="1"/>
          <scheme val="none"/>
        </font>
      </dxf>
    </rfmt>
    <rfmt sheetId="1" sqref="B212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12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12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12" start="0" length="0">
      <dxf>
        <font>
          <sz val="11"/>
          <color theme="1"/>
          <name val="Times New Roman"/>
          <family val="1"/>
          <scheme val="none"/>
        </font>
      </dxf>
    </rfmt>
    <rfmt sheetId="1" sqref="F212" start="0" length="0">
      <dxf>
        <font>
          <sz val="11"/>
          <color theme="1"/>
          <name val="Times New Roman"/>
          <family val="1"/>
          <scheme val="none"/>
        </font>
      </dxf>
    </rfmt>
  </rm>
  <rrc rId="525" sId="1" ref="A206:XFD206" action="deleteRow">
    <rfmt sheetId="1" xfDxf="1" sqref="A206:XFD206" start="0" length="0"/>
    <rfmt sheetId="1" sqref="B206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0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0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06" start="0" length="0">
      <dxf>
        <font>
          <sz val="11"/>
          <color theme="1"/>
          <name val="Times New Roman"/>
          <family val="1"/>
          <scheme val="none"/>
        </font>
      </dxf>
    </rfmt>
    <rfmt sheetId="1" sqref="F206" start="0" length="0">
      <dxf>
        <font>
          <sz val="11"/>
          <color theme="1"/>
          <name val="Times New Roman"/>
          <family val="1"/>
          <scheme val="none"/>
        </font>
      </dxf>
    </rfmt>
  </rrc>
  <rrc rId="526" sId="1" ref="A206:XFD206" action="deleteRow">
    <rfmt sheetId="1" xfDxf="1" sqref="A206:XFD206" start="0" length="0"/>
    <rfmt sheetId="1" sqref="B206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0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0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06" start="0" length="0">
      <dxf>
        <font>
          <sz val="11"/>
          <color theme="1"/>
          <name val="Times New Roman"/>
          <family val="1"/>
          <scheme val="none"/>
        </font>
      </dxf>
    </rfmt>
    <rfmt sheetId="1" sqref="F206" start="0" length="0">
      <dxf>
        <font>
          <sz val="11"/>
          <color theme="1"/>
          <name val="Times New Roman"/>
          <family val="1"/>
          <scheme val="none"/>
        </font>
      </dxf>
    </rfmt>
  </rrc>
  <rrc rId="527" sId="1" ref="A206:XFD206" action="deleteRow">
    <rfmt sheetId="1" xfDxf="1" sqref="A206:XFD206" start="0" length="0"/>
    <rfmt sheetId="1" sqref="B206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0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0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06" start="0" length="0">
      <dxf>
        <font>
          <sz val="11"/>
          <color theme="1"/>
          <name val="Times New Roman"/>
          <family val="1"/>
          <scheme val="none"/>
        </font>
      </dxf>
    </rfmt>
    <rfmt sheetId="1" sqref="F206" start="0" length="0">
      <dxf>
        <font>
          <sz val="11"/>
          <color theme="1"/>
          <name val="Times New Roman"/>
          <family val="1"/>
          <scheme val="none"/>
        </font>
      </dxf>
    </rfmt>
  </rrc>
  <rrc rId="528" sId="1" ref="A203:XFD203" action="insertRow"/>
  <rcc rId="529" sId="1">
    <nc r="B203" t="inlineStr">
      <is>
        <t>Oscar</t>
      </is>
    </nc>
  </rcc>
  <rcc rId="530" sId="1">
    <nc r="C203" t="inlineStr">
      <is>
        <t>1l</t>
      </is>
    </nc>
  </rcc>
  <rrc rId="531" sId="1" ref="A204:XFD204" action="insertRow"/>
  <rcc rId="532" sId="1">
    <nc r="B204" t="inlineStr">
      <is>
        <t>Amister top</t>
      </is>
    </nc>
  </rcc>
  <rcc rId="533" sId="1">
    <nc r="C204" t="inlineStr">
      <is>
        <t>500ml</t>
      </is>
    </nc>
  </rcc>
  <rcc rId="534" sId="1" numFmtId="34">
    <nc r="D204">
      <v>900</v>
    </nc>
  </rcc>
  <rm rId="535" sheetId="1" source="A228:XFD228" destination="A212:XFD212" sourceSheetId="1">
    <rfmt sheetId="1" xfDxf="1" sqref="A212:XFD212" start="0" length="0"/>
    <rfmt sheetId="1" sqref="B212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12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12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12" start="0" length="0">
      <dxf>
        <font>
          <sz val="11"/>
          <color theme="1"/>
          <name val="Times New Roman"/>
          <family val="1"/>
          <scheme val="none"/>
        </font>
      </dxf>
    </rfmt>
    <rfmt sheetId="1" sqref="F212" start="0" length="0">
      <dxf>
        <font>
          <sz val="11"/>
          <color theme="1"/>
          <name val="Times New Roman"/>
          <family val="1"/>
          <scheme val="none"/>
        </font>
      </dxf>
    </rfmt>
  </rm>
  <rrc rId="536" sId="1" ref="A213:XFD213" action="insertRow"/>
  <rrc rId="537" sId="1" ref="A213:XFD213" action="insertRow"/>
  <rrc rId="538" sId="1" ref="A213:XFD213" action="insertRow"/>
  <rrc rId="539" sId="1" ref="A213:XFD213" action="insertRow"/>
  <rrc rId="540" sId="1" ref="A213:XFD213" action="insertRow"/>
  <rrc rId="541" sId="1" ref="A214:XFD214" action="insertRow"/>
  <rrc rId="542" sId="1" ref="A238:XFD238" action="deleteRow">
    <rfmt sheetId="1" xfDxf="1" sqref="A238:XFD238" start="0" length="0"/>
    <rcc rId="0" sId="1" dxf="1">
      <nc r="B238" t="inlineStr">
        <is>
          <t>GF 120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8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38">
        <v>270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3" sId="1" ref="A238:XFD238" action="deleteRow">
    <rfmt sheetId="1" xfDxf="1" sqref="A238:XFD238" start="0" length="0"/>
    <rcc rId="0" sId="1" dxf="1">
      <nc r="B238" t="inlineStr">
        <is>
          <t>Fastac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8" t="inlineStr">
        <is>
          <t>200ml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38">
        <v>175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4" sId="1" ref="A238:XFD238" action="deleteRow">
    <undo index="65535" exp="ref" ref3D="1" v="1" dr="D238" r="D18" sId="12"/>
    <undo index="65535" exp="ref" ref3D="1" v="1" dr="B238" r="A18" sId="12"/>
    <undo index="65535" exp="ref" ref3D="1" v="1" dr="D238" r="E18" sId="9"/>
    <undo index="65535" exp="ref" ref3D="1" v="1" dr="B238" r="B18" sId="9"/>
    <rfmt sheetId="1" xfDxf="1" sqref="A238:XFD238" start="0" length="0"/>
    <rcc rId="0" sId="1" dxf="1">
      <nc r="B238" t="inlineStr">
        <is>
          <t>Fastac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8" t="inlineStr">
        <is>
          <t>500ml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38">
        <v>370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5" sId="1" ref="A238:XFD238" action="deleteRow">
    <rfmt sheetId="1" xfDxf="1" sqref="A238:XFD238" start="0" length="0"/>
    <rcc rId="0" sId="1" dxf="1">
      <nc r="B238" t="inlineStr">
        <is>
          <t>Fastac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8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38">
        <v>1045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6" sId="1" ref="A245:XFD245" action="deleteRow">
    <rfmt sheetId="1" xfDxf="1" sqref="A245:XFD245" start="0" length="0"/>
    <rcc rId="0" sId="1" dxf="1">
      <nc r="B245" t="inlineStr">
        <is>
          <t>Crop Bio Life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5" t="inlineStr">
        <is>
          <t>200ml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45">
        <v>197.8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4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4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47" sId="1" ref="A208:XFD208" action="insertRow"/>
  <rrc rId="548" sId="1" ref="A208:XFD208" action="insertRow"/>
  <rrc rId="549" sId="1" ref="A208:XFD208" action="insertRow"/>
  <rm rId="550" sheetId="1" source="A248:XFD250" destination="A208:XFD210" sourceSheetId="1">
    <rfmt sheetId="1" xfDxf="1" sqref="A208:XFD208" start="0" length="0"/>
    <rfmt sheetId="1" xfDxf="1" sqref="A209:XFD209" start="0" length="0"/>
    <rfmt sheetId="1" xfDxf="1" sqref="A210:XFD210" start="0" length="0"/>
    <rfmt sheetId="1" sqref="B208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08" start="0" length="0">
      <dxf>
        <font>
          <sz val="11"/>
          <color rgb="FF000000"/>
          <name val="Times New Roman"/>
          <family val="1"/>
          <scheme val="none"/>
        </font>
      </dxf>
    </rfmt>
    <rfmt sheetId="1" s="1" sqref="D208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</dxf>
    </rfmt>
    <rfmt sheetId="1" sqref="E208" start="0" length="0">
      <dxf>
        <font>
          <sz val="11"/>
          <color theme="1"/>
          <name val="Times New Roman"/>
          <family val="1"/>
          <scheme val="none"/>
        </font>
      </dxf>
    </rfmt>
    <rfmt sheetId="1" sqref="F208" start="0" length="0">
      <dxf>
        <font>
          <sz val="11"/>
          <color theme="1"/>
          <name val="Times New Roman"/>
          <family val="1"/>
          <scheme val="none"/>
        </font>
      </dxf>
    </rfmt>
    <rfmt sheetId="1" sqref="B20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09" start="0" length="0">
      <dxf>
        <font>
          <sz val="11"/>
          <color rgb="FF000000"/>
          <name val="Times New Roman"/>
          <family val="1"/>
          <scheme val="none"/>
        </font>
      </dxf>
    </rfmt>
    <rfmt sheetId="1" s="1" sqref="D209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</dxf>
    </rfmt>
    <rfmt sheetId="1" sqref="E209" start="0" length="0">
      <dxf>
        <font>
          <sz val="11"/>
          <color theme="1"/>
          <name val="Times New Roman"/>
          <family val="1"/>
          <scheme val="none"/>
        </font>
      </dxf>
    </rfmt>
    <rfmt sheetId="1" sqref="F209" start="0" length="0">
      <dxf>
        <font>
          <sz val="11"/>
          <color theme="1"/>
          <name val="Times New Roman"/>
          <family val="1"/>
          <scheme val="none"/>
        </font>
      </dxf>
    </rfmt>
    <rfmt sheetId="1" sqref="B210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0" start="0" length="0">
      <dxf>
        <font>
          <sz val="11"/>
          <color rgb="FF000000"/>
          <name val="Times New Roman"/>
          <family val="1"/>
          <scheme val="none"/>
        </font>
      </dxf>
    </rfmt>
    <rfmt sheetId="1" s="1" sqref="D210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</dxf>
    </rfmt>
    <rfmt sheetId="1" sqref="E210" start="0" length="0">
      <dxf>
        <font>
          <sz val="11"/>
          <color theme="1"/>
          <name val="Times New Roman"/>
          <family val="1"/>
          <scheme val="none"/>
        </font>
      </dxf>
    </rfmt>
    <rfmt sheetId="1" sqref="F210" start="0" length="0">
      <dxf>
        <font>
          <sz val="11"/>
          <color theme="1"/>
          <name val="Times New Roman"/>
          <family val="1"/>
          <scheme val="none"/>
        </font>
      </dxf>
    </rfmt>
  </rm>
  <rrc rId="551" sId="1" ref="A216:XFD216" action="insertRow"/>
  <rrc rId="552" sId="1" ref="A216:XFD216" action="insertRow"/>
  <rrc rId="553" sId="1" ref="A216:XFD216" action="insertRow"/>
  <rrc rId="554" sId="1" ref="A219:XFD219" action="insertRow"/>
  <rrc rId="555" sId="1" ref="A221:XFD221" action="insertRow"/>
  <rrc rId="556" sId="1" ref="A218:XFD218" action="insertRow"/>
  <rrc rId="557" sId="1" ref="A220:XFD220" action="insertRow"/>
  <rrc rId="558" sId="1" ref="A222:XFD222" action="insertRow"/>
  <rrc rId="559" sId="1" ref="A220:XFD220" action="insertRow"/>
  <rrc rId="560" sId="1" ref="A218:XFD218" action="insertRow"/>
  <rrc rId="561" sId="1" ref="A221:XFD221" action="insertRow"/>
  <rm rId="562" sheetId="1" source="A288:XFD304" destination="A216:XFD232" sourceSheetId="1">
    <rfmt sheetId="1" xfDxf="1" sqref="A216:XFD216" start="0" length="0"/>
    <rfmt sheetId="1" xfDxf="1" sqref="A217:XFD217" start="0" length="0"/>
    <rfmt sheetId="1" xfDxf="1" sqref="A218:XFD218" start="0" length="0"/>
    <rfmt sheetId="1" xfDxf="1" sqref="A219:XFD219" start="0" length="0"/>
    <rfmt sheetId="1" xfDxf="1" sqref="A220:XFD220" start="0" length="0"/>
    <rfmt sheetId="1" xfDxf="1" sqref="A221:XFD221" start="0" length="0"/>
    <rfmt sheetId="1" xfDxf="1" sqref="A222:XFD222" start="0" length="0"/>
    <rfmt sheetId="1" xfDxf="1" sqref="A223:XFD223" start="0" length="0"/>
    <rfmt sheetId="1" xfDxf="1" sqref="A224:XFD224" start="0" length="0"/>
    <rfmt sheetId="1" xfDxf="1" sqref="A225:XFD225" start="0" length="0"/>
    <rfmt sheetId="1" xfDxf="1" sqref="A226:XFD226" start="0" length="0"/>
    <rfmt sheetId="1" xfDxf="1" sqref="A227:XFD227" start="0" length="0"/>
    <rfmt sheetId="1" xfDxf="1" sqref="A228:XFD228" start="0" length="0"/>
    <rfmt sheetId="1" xfDxf="1" sqref="A229:XFD229" start="0" length="0"/>
    <rfmt sheetId="1" xfDxf="1" sqref="A230:XFD230" start="0" length="0"/>
    <rfmt sheetId="1" xfDxf="1" sqref="A231:XFD231" start="0" length="0"/>
    <rfmt sheetId="1" xfDxf="1" sqref="A232:XFD232" start="0" length="0"/>
    <rfmt sheetId="1" sqref="B216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6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16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1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17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7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17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1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18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8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18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1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1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19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1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0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0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20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2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2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1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1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21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2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2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2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2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22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2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2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3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3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23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2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2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4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4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24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2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2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5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5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25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2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2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6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6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26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2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2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7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7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27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2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2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8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8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28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2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2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29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2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2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30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30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30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3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31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31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31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3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32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32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32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3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3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563" sId="1" ref="A233:XFD233" action="insertRow"/>
  <rcc rId="564" sId="1" numFmtId="34">
    <nc r="D203">
      <v>462</v>
    </nc>
  </rcc>
  <rrc rId="565" sId="1" ref="A205:XFD205" action="deleteRow">
    <rfmt sheetId="1" xfDxf="1" sqref="A205:XFD205" start="0" length="0"/>
    <rcc rId="0" sId="1" dxf="1">
      <nc r="B205" t="inlineStr">
        <is>
          <t xml:space="preserve">Spore Kill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5" t="inlineStr">
        <is>
          <t>250ml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05">
        <v>65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0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66" sId="1" ref="A206:XFD206" action="deleteRow">
    <rfmt sheetId="1" xfDxf="1" sqref="A206:XFD206" start="0" length="0"/>
    <rcc rId="0" sId="1" dxf="1">
      <nc r="B206" t="inlineStr">
        <is>
          <t xml:space="preserve">Spore Kill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6" t="inlineStr">
        <is>
          <t>10l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06">
        <v>1735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0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m rId="567" sheetId="1" source="A221:XFD221" destination="A286:XFD286" sourceSheetId="1">
    <rfmt sheetId="1" xfDxf="1" sqref="A286:XFD286" start="0" length="0"/>
    <rfmt sheetId="1" sqref="B286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8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8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86" start="0" length="0">
      <dxf>
        <font>
          <sz val="11"/>
          <color theme="1"/>
          <name val="Times New Roman"/>
          <family val="1"/>
          <scheme val="none"/>
        </font>
      </dxf>
    </rfmt>
    <rfmt sheetId="1" sqref="F286" start="0" length="0">
      <dxf>
        <font>
          <sz val="11"/>
          <color theme="1"/>
          <name val="Times New Roman"/>
          <family val="1"/>
          <scheme val="none"/>
        </font>
      </dxf>
    </rfmt>
  </rm>
  <rrc rId="568" sId="1" ref="A221:XFD221" action="deleteRow">
    <rfmt sheetId="1" xfDxf="1" sqref="A221:XFD221" start="0" length="0"/>
    <rfmt sheetId="1" sqref="B22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2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2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21" start="0" length="0">
      <dxf>
        <font>
          <sz val="11"/>
          <color theme="1"/>
          <name val="Times New Roman"/>
          <family val="1"/>
          <scheme val="none"/>
        </font>
      </dxf>
    </rfmt>
    <rfmt sheetId="1" sqref="F221" start="0" length="0">
      <dxf>
        <font>
          <sz val="11"/>
          <color theme="1"/>
          <name val="Times New Roman"/>
          <family val="1"/>
          <scheme val="none"/>
        </font>
      </dxf>
    </rfmt>
  </rrc>
  <rm rId="569" sheetId="1" source="A228:XFD228" destination="A286:XFD286" sourceSheetId="1">
    <rfmt sheetId="1" xfDxf="1" sqref="A286:XFD286" start="0" length="0"/>
    <rfmt sheetId="1" sqref="B286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8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8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86" start="0" length="0">
      <dxf>
        <font>
          <sz val="11"/>
          <color theme="1"/>
          <name val="Times New Roman"/>
          <family val="1"/>
          <scheme val="none"/>
        </font>
      </dxf>
    </rfmt>
    <rfmt sheetId="1" sqref="F286" start="0" length="0">
      <dxf>
        <font>
          <sz val="11"/>
          <color theme="1"/>
          <name val="Times New Roman"/>
          <family val="1"/>
          <scheme val="none"/>
        </font>
      </dxf>
    </rfmt>
  </rm>
  <rrc rId="570" sId="1" ref="A228:XFD228" action="deleteRow">
    <rfmt sheetId="1" xfDxf="1" sqref="A228:XFD228" start="0" length="0"/>
    <rfmt sheetId="1" sqref="B228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28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28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28" start="0" length="0">
      <dxf>
        <font>
          <sz val="11"/>
          <color theme="1"/>
          <name val="Times New Roman"/>
          <family val="1"/>
          <scheme val="none"/>
        </font>
      </dxf>
    </rfmt>
    <rfmt sheetId="1" sqref="F228" start="0" length="0">
      <dxf>
        <font>
          <sz val="11"/>
          <color theme="1"/>
          <name val="Times New Roman"/>
          <family val="1"/>
          <scheme val="none"/>
        </font>
      </dxf>
    </rfmt>
  </rrc>
  <rcc rId="571" sId="1" odxf="1" dxf="1">
    <nc r="B229" t="inlineStr">
      <is>
        <t>Herbicides</t>
      </is>
    </nc>
    <ndxf>
      <font>
        <b/>
        <color rgb="FF000000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572" sId="1">
    <oc r="B230" t="inlineStr">
      <is>
        <t>BLADEX</t>
      </is>
    </oc>
    <nc r="B230" t="inlineStr">
      <is>
        <t>Bladex</t>
      </is>
    </nc>
  </rcc>
  <rfmt sheetId="1" sqref="B214:B228" start="0" length="0">
    <dxf>
      <border>
        <left style="thin">
          <color indexed="64"/>
        </left>
      </border>
    </dxf>
  </rfmt>
  <rfmt sheetId="1" sqref="B228:D228" start="0" length="0">
    <dxf>
      <border>
        <bottom style="thin">
          <color indexed="64"/>
        </bottom>
      </border>
    </dxf>
  </rfmt>
  <rrc rId="573" sId="1" ref="A204:XFD204" action="insertRow"/>
  <rcc rId="574" sId="1">
    <nc r="B204" t="inlineStr">
      <is>
        <t>Ortiva</t>
      </is>
    </nc>
  </rcc>
  <rcc rId="575" sId="1">
    <nc r="C204" t="inlineStr">
      <is>
        <t>1l</t>
      </is>
    </nc>
  </rcc>
  <rfmt sheetId="1" sqref="A204:XFD204" start="0" length="2147483647">
    <dxf>
      <font>
        <color rgb="FFFF0000"/>
      </font>
    </dxf>
  </rfmt>
  <rrc rId="576" sId="1" ref="A230:XFD230" action="insertRow"/>
  <rrc rId="577" sId="1" ref="A230:XFD230" action="insertRow"/>
  <rrc rId="578" sId="1" ref="A230:XFD230" action="insertRow"/>
  <rrc rId="579" sId="1" ref="A215:XFD215" action="insertRow"/>
  <rcc rId="580" sId="1">
    <nc r="B215" t="inlineStr">
      <is>
        <t xml:space="preserve">Actara </t>
      </is>
    </nc>
  </rcc>
  <rcc rId="581" sId="1">
    <nc r="C215" t="inlineStr">
      <is>
        <t>1L</t>
      </is>
    </nc>
  </rcc>
  <rcc rId="582" sId="1" numFmtId="34">
    <nc r="D215">
      <v>1710</v>
    </nc>
  </rcc>
  <rcc rId="583" sId="1">
    <oc r="B217" t="inlineStr">
      <is>
        <t>Agromectin  1ltr</t>
      </is>
    </oc>
    <nc r="B217" t="inlineStr">
      <is>
        <t xml:space="preserve">Agromectin  </t>
      </is>
    </nc>
  </rcc>
  <rcc rId="584" sId="1">
    <nc r="C217" t="inlineStr">
      <is>
        <t>1L</t>
      </is>
    </nc>
  </rcc>
  <rcc rId="585" sId="1">
    <nc r="C218" t="inlineStr">
      <is>
        <t>1L</t>
      </is>
    </nc>
  </rcc>
  <rcc rId="586" sId="1">
    <oc r="B218" t="inlineStr">
      <is>
        <t>Chlorpyrifos  1ltr</t>
      </is>
    </oc>
    <nc r="B218" t="inlineStr">
      <is>
        <t xml:space="preserve">Chlorpyrifos  </t>
      </is>
    </nc>
  </rcc>
  <rcc rId="587" sId="1">
    <oc r="B219" t="inlineStr">
      <is>
        <t>Cruiser  1lt</t>
      </is>
    </oc>
    <nc r="B219" t="inlineStr">
      <is>
        <t xml:space="preserve">Cruiser  </t>
      </is>
    </nc>
  </rcc>
  <rcc rId="588" sId="1">
    <nc r="C219" t="inlineStr">
      <is>
        <t>1L</t>
      </is>
    </nc>
  </rcc>
  <rcc rId="589" sId="1">
    <nc r="C220" t="inlineStr">
      <is>
        <t>1L</t>
      </is>
    </nc>
  </rcc>
  <rcc rId="590" sId="1">
    <nc r="C221" t="inlineStr">
      <is>
        <t>1L</t>
      </is>
    </nc>
  </rcc>
  <rcc rId="591" sId="1">
    <oc r="B220" t="inlineStr">
      <is>
        <t>Cypermethrin 1ltr (Avi)</t>
      </is>
    </oc>
    <nc r="B220" t="inlineStr">
      <is>
        <t>Cypermethrin  (Avi)</t>
      </is>
    </nc>
  </rcc>
  <rcc rId="592" sId="1">
    <oc r="B221" t="inlineStr">
      <is>
        <t>Cypermethrin 1ltr (Effekto)</t>
      </is>
    </oc>
    <nc r="B221" t="inlineStr">
      <is>
        <t>Cypermethrin  (Effekto)</t>
      </is>
    </nc>
  </rcc>
  <rcc rId="593" sId="1">
    <oc r="B222" t="inlineStr">
      <is>
        <t>Decis forte  1ltr</t>
      </is>
    </oc>
    <nc r="B222" t="inlineStr">
      <is>
        <t xml:space="preserve">Decis forte  </t>
      </is>
    </nc>
  </rcc>
  <rcc rId="594" sId="1">
    <nc r="C222" t="inlineStr">
      <is>
        <t>1L</t>
      </is>
    </nc>
  </rcc>
  <rcc rId="595" sId="1">
    <nc r="C223" t="inlineStr">
      <is>
        <t>1L</t>
      </is>
    </nc>
  </rcc>
  <rcc rId="596" sId="1">
    <nc r="C224" t="inlineStr">
      <is>
        <t>500ml</t>
      </is>
    </nc>
  </rcc>
  <rcc rId="597" sId="1">
    <nc r="C225" t="inlineStr">
      <is>
        <t>1L</t>
      </is>
    </nc>
  </rcc>
  <rcc rId="598" sId="1">
    <nc r="C226" t="inlineStr">
      <is>
        <t>1L</t>
      </is>
    </nc>
  </rcc>
  <rcc rId="599" sId="1">
    <nc r="C227" t="inlineStr">
      <is>
        <t>1L</t>
      </is>
    </nc>
  </rcc>
  <rcc rId="600" sId="1">
    <nc r="C228" t="inlineStr">
      <is>
        <t>1L</t>
      </is>
    </nc>
  </rcc>
  <rcc rId="601" sId="1">
    <nc r="C229" t="inlineStr">
      <is>
        <t>500g</t>
      </is>
    </nc>
  </rcc>
  <rcc rId="602" sId="1">
    <nc r="C230" t="inlineStr">
      <is>
        <t>1KG</t>
      </is>
    </nc>
  </rcc>
  <rcc rId="603" sId="1">
    <oc r="B230" t="inlineStr">
      <is>
        <t>Stalk borer granules 1kg</t>
      </is>
    </oc>
    <nc r="B230" t="inlineStr">
      <is>
        <t xml:space="preserve">Stalk borer granules </t>
      </is>
    </nc>
  </rcc>
  <rcc rId="604" sId="1">
    <oc r="B229" t="inlineStr">
      <is>
        <t>Malathion   500g</t>
      </is>
    </oc>
    <nc r="B229" t="inlineStr">
      <is>
        <t xml:space="preserve">Malathion   </t>
      </is>
    </nc>
  </rcc>
  <rcc rId="605" sId="1">
    <oc r="B228" t="inlineStr">
      <is>
        <t>Savage 1L</t>
      </is>
    </oc>
    <nc r="B228" t="inlineStr">
      <is>
        <t>Savage</t>
      </is>
    </nc>
  </rcc>
  <rcc rId="606" sId="1">
    <oc r="B227" t="inlineStr">
      <is>
        <t>Addition 1L</t>
      </is>
    </oc>
    <nc r="B227" t="inlineStr">
      <is>
        <t xml:space="preserve">Addition </t>
      </is>
    </nc>
  </rcc>
  <rcc rId="607" sId="1">
    <oc r="B226" t="inlineStr">
      <is>
        <t>Aviguard 1L</t>
      </is>
    </oc>
    <nc r="B226" t="inlineStr">
      <is>
        <t xml:space="preserve">Aviguard </t>
      </is>
    </nc>
  </rcc>
  <rcc rId="608" sId="1">
    <oc r="B225" t="inlineStr">
      <is>
        <t>GF 120   1ltr</t>
      </is>
    </oc>
    <nc r="B225" t="inlineStr">
      <is>
        <t xml:space="preserve">GF 120   </t>
      </is>
    </nc>
  </rcc>
  <rcc rId="609" sId="1">
    <oc r="B224" t="inlineStr">
      <is>
        <t>Fastac  500ml</t>
      </is>
    </oc>
    <nc r="B224" t="inlineStr">
      <is>
        <t xml:space="preserve">Fastac  </t>
      </is>
    </nc>
  </rcc>
  <rcc rId="610" sId="1">
    <oc r="B223" t="inlineStr">
      <is>
        <t>Steward 1ltr</t>
      </is>
    </oc>
    <nc r="B223" t="inlineStr">
      <is>
        <t xml:space="preserve">Steward 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611" sheetId="1" source="A259:XFD259" destination="A231:XFD231" sourceSheetId="1">
    <rfmt sheetId="1" xfDxf="1" sqref="A231:XFD231" start="0" length="0"/>
    <rfmt sheetId="1" sqref="B23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="1" sqref="C23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31" start="0" length="0">
      <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3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3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612" sheetId="1" source="A253:XFD253" destination="A232:XFD232" sourceSheetId="1">
    <rfmt sheetId="1" xfDxf="1" sqref="A232:XFD232" start="0" length="0"/>
    <rfmt sheetId="1" sqref="B23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="1" sqref="C232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32" start="0" length="0">
      <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3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3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613" sId="1" eol="1" ref="A247:XFD247" action="insertRow"/>
  <rcc rId="614" sId="1">
    <nc r="B247" t="inlineStr">
      <is>
        <t>Glyphosate</t>
      </is>
    </nc>
  </rcc>
  <rcc rId="615" sId="1">
    <nc r="C247" t="inlineStr">
      <is>
        <t>5L</t>
      </is>
    </nc>
  </rcc>
  <rrc rId="616" sId="1" eol="1" ref="A248:XFD248" action="insertRow"/>
  <rcc rId="617" sId="1">
    <nc r="B248" t="inlineStr">
      <is>
        <t>Brigadier</t>
      </is>
    </nc>
  </rcc>
  <rcc rId="618" sId="1">
    <nc r="C248" t="inlineStr">
      <is>
        <t>50g</t>
      </is>
    </nc>
  </rcc>
  <rcc rId="619" sId="1" numFmtId="34">
    <nc r="D247">
      <v>719</v>
    </nc>
  </rcc>
  <rfmt sheetId="1" sqref="A248:XFD248" start="0" length="2147483647">
    <dxf>
      <font>
        <color rgb="FFFF0000"/>
      </font>
    </dxf>
  </rfmt>
  <rrc rId="620" sId="1" eol="1" ref="A249:XFD249" action="insertRow"/>
  <rcc rId="621" sId="1">
    <nc r="B249" t="inlineStr">
      <is>
        <t>Paraquat</t>
      </is>
    </nc>
  </rcc>
  <rcc rId="622" sId="1">
    <nc r="C249" t="inlineStr">
      <is>
        <t>5L</t>
      </is>
    </nc>
  </rcc>
  <rcc rId="623" sId="1" numFmtId="34">
    <nc r="D249">
      <v>600</v>
    </nc>
  </rcc>
  <rcc rId="624" sId="1" numFmtId="34">
    <nc r="D227">
      <v>1200</v>
    </nc>
  </rcc>
  <rcc rId="625" sId="1" numFmtId="34">
    <nc r="D240">
      <v>2615</v>
    </nc>
  </rcc>
  <rrc rId="626" sId="1" ref="A252:XFD252" action="deleteRow">
    <rfmt sheetId="1" xfDxf="1" sqref="A252:XFD252" start="0" length="0"/>
    <rcc rId="0" sId="1" dxf="1">
      <nc r="B252" t="inlineStr">
        <is>
          <t>Cutworm bait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2" t="inlineStr">
        <is>
          <t>1kg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52">
        <v>50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5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7" sId="1" ref="A253:XFD253" action="deleteRow">
    <undo index="65535" exp="ref" ref3D="1" v="1" dr="D253" r="E30" sId="16"/>
    <undo index="65535" exp="ref" ref3D="1" v="1" dr="D253" r="E31" sId="10"/>
    <undo index="65535" exp="ref" ref3D="1" v="1" dr="D253" r="E31" sId="9"/>
    <undo index="65535" exp="ref" ref3D="1" v="1" dr="D253" r="D32" sId="8"/>
    <undo index="65535" exp="ref" ref3D="1" v="1" dr="D253" r="D27" sId="7"/>
    <undo index="65535" exp="ref" ref3D="1" v="1" dr="D253" r="D31" sId="6"/>
    <undo index="65535" exp="ref" ref3D="1" v="1" dr="D253" r="E29" sId="5"/>
    <rfmt sheetId="1" xfDxf="1" sqref="A253:XFD253" start="0" length="0"/>
    <rcc rId="0" sId="1" dxf="1">
      <nc r="B253" t="inlineStr">
        <is>
          <t>Nufilm (wetter)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3" t="inlineStr">
        <is>
          <t>1 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53">
        <v>470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5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8" sId="1" ref="A253:XFD253" action="deleteRow">
    <rfmt sheetId="1" xfDxf="1" sqref="A253:XFD253" start="0" length="0"/>
    <rcc rId="0" sId="1" dxf="1">
      <nc r="B253" t="inlineStr">
        <is>
          <t>Decis forte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3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53">
        <v>820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5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29" sId="1" ref="A258:XFD258" action="deleteRow">
    <rfmt sheetId="1" xfDxf="1" sqref="A258:XFD258" start="0" length="0"/>
    <rcc rId="0" sId="1" dxf="1">
      <nc r="B258" t="inlineStr">
        <is>
          <t>Hamba Aphicide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8" t="inlineStr">
        <is>
          <t>200ml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58">
        <v>70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5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0" sId="1" ref="A259:XFD259" action="deleteRow">
    <rfmt sheetId="1" xfDxf="1" sqref="A259:XFD259" start="0" length="0"/>
    <rcc rId="0" sId="1" dxf="1">
      <nc r="B259" t="inlineStr">
        <is>
          <t xml:space="preserve">Hamba Mecapthothion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9" t="inlineStr">
        <is>
          <t>200ml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59">
        <v>100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5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m rId="631" sheetId="1" source="A269:XFD269" destination="A232:XFD232" sourceSheetId="1">
    <rfmt sheetId="1" xfDxf="1" sqref="A232:XFD232" start="0" length="0"/>
    <rcc rId="0" sId="1" dxf="1">
      <nc r="B232" t="inlineStr">
        <is>
          <t>Fenthion Avi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2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32">
        <v>765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3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3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m rId="632" sheetId="1" source="A271:XFD271" destination="A221:XFD221" sourceSheetId="1">
    <rfmt sheetId="1" xfDxf="1" sqref="A221:XFD221" start="0" length="0"/>
    <rcc rId="0" sId="1" dxf="1">
      <nc r="B221" t="inlineStr">
        <is>
          <t>Cypermethrin  (Effekto)</t>
        </is>
      </nc>
      <n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221" t="inlineStr">
        <is>
          <t>1L</t>
        </is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21">
        <v>240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2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2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633" sId="1" ref="A272:XFD272" action="deleteRow">
    <rfmt sheetId="1" xfDxf="1" sqref="A272:XFD272" start="0" length="0"/>
    <rcc rId="0" sId="1" dxf="1">
      <nc r="B272" t="inlineStr">
        <is>
          <t>Clearout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2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2">
        <v>140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7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4" sId="1" ref="A272:XFD272" action="deleteRow">
    <rfmt sheetId="1" xfDxf="1" sqref="A272:XFD272" start="0" length="0"/>
    <rcc rId="0" sId="1" dxf="1">
      <nc r="B272" t="inlineStr">
        <is>
          <t>Clearout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2" t="inlineStr">
        <is>
          <t>5l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2">
        <v>1242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7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5" sId="1" ref="A272:XFD272" action="deleteRow">
    <rfmt sheetId="1" xfDxf="1" sqref="A272:XFD272" start="0" length="0"/>
    <rcc rId="0" sId="1" dxf="1">
      <nc r="B272" t="inlineStr">
        <is>
          <t>Clearout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2" t="inlineStr">
        <is>
          <t>20l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2">
        <v>2940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7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2" start="0" length="0">
      <dxf>
        <font>
          <sz val="11"/>
          <color theme="1"/>
          <name val="Times New Roman"/>
          <family val="1"/>
          <scheme val="none"/>
        </font>
        <numFmt numFmtId="164" formatCode="_-* #,##0.00_-;\-* #,##0.00_-;_-* &quot;-&quot;??_-;_-@_-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6" sId="1" ref="A272:XFD272" action="deleteRow">
    <rfmt sheetId="1" xfDxf="1" sqref="A272:XFD272" start="0" length="0"/>
    <rcc rId="0" sId="1" dxf="1">
      <nc r="B272" t="inlineStr">
        <is>
          <t xml:space="preserve">Cruser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2" t="inlineStr">
        <is>
          <t>60ml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2">
        <v>195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7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7" sId="1" ref="A272:XFD272" action="deleteRow">
    <rfmt sheetId="1" xfDxf="1" sqref="A272:XFD272" start="0" length="0"/>
    <rcc rId="0" sId="1" dxf="1">
      <nc r="B272" t="inlineStr">
        <is>
          <t xml:space="preserve">Cruser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2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2">
        <v>2151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7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2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38" sId="1" ref="A233:XFD233" action="insertRow"/>
  <rrc rId="639" sId="1" ref="A233:XFD233" action="insertRow"/>
  <rrc rId="640" sId="1" ref="A233:XFD233" action="insertRow"/>
  <rrc rId="641" sId="1" ref="A233:XFD233" action="insertRow"/>
  <rrc rId="642" sId="1" ref="A233:XFD233" action="insertRow"/>
  <rm rId="643" sheetId="1" source="A277:D282" destination="A233:D238" sourceSheetId="1">
    <rfmt sheetId="1" sqref="B233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233" start="0" length="0">
      <dxf>
        <font>
          <sz val="11"/>
          <color rgb="FF000000"/>
          <name val="Times New Roman"/>
          <family val="1"/>
          <scheme val="none"/>
        </font>
      </dxf>
    </rfmt>
    <rfmt sheetId="1" s="1" sqref="D233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</dxf>
    </rfmt>
    <rfmt sheetId="1" sqref="B234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234" start="0" length="0">
      <dxf>
        <font>
          <sz val="11"/>
          <color rgb="FF000000"/>
          <name val="Times New Roman"/>
          <family val="1"/>
          <scheme val="none"/>
        </font>
      </dxf>
    </rfmt>
    <rfmt sheetId="1" s="1" sqref="D234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</dxf>
    </rfmt>
    <rfmt sheetId="1" sqref="B235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235" start="0" length="0">
      <dxf>
        <font>
          <sz val="11"/>
          <color rgb="FF000000"/>
          <name val="Times New Roman"/>
          <family val="1"/>
          <scheme val="none"/>
        </font>
      </dxf>
    </rfmt>
    <rfmt sheetId="1" s="1" sqref="D235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</dxf>
    </rfmt>
    <rfmt sheetId="1" sqref="B236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236" start="0" length="0">
      <dxf>
        <font>
          <sz val="11"/>
          <color rgb="FF000000"/>
          <name val="Times New Roman"/>
          <family val="1"/>
          <scheme val="none"/>
        </font>
      </dxf>
    </rfmt>
    <rfmt sheetId="1" s="1" sqref="D236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</dxf>
    </rfmt>
    <rfmt sheetId="1" sqref="B237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237" start="0" length="0">
      <dxf>
        <font>
          <sz val="11"/>
          <color rgb="FF000000"/>
          <name val="Times New Roman"/>
          <family val="1"/>
          <scheme val="none"/>
        </font>
      </dxf>
    </rfmt>
    <rfmt sheetId="1" s="1" sqref="D237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</dxf>
    </rfmt>
    <rfmt sheetId="1" sqref="B23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="1" sqref="C238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38" start="0" length="0">
      <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</dxf>
    </rfmt>
  </rm>
  <rrc rId="644" sId="1" ref="A239:XFD239" action="insertRow"/>
  <rrc rId="645" sId="1" ref="A284:XFD284" action="deleteRow">
    <rfmt sheetId="1" xfDxf="1" sqref="A284:XFD284" start="0" length="0"/>
    <rcc rId="0" sId="1" dxf="1">
      <nc r="B284" t="inlineStr">
        <is>
          <t>Bion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4" t="inlineStr">
        <is>
          <t>200g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84">
        <v>1427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8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6" sId="1" ref="A284:XFD284" action="deleteRow">
    <undo index="65535" exp="ref" ref3D="1" v="1" dr="D284" r="E22" sId="9"/>
    <rfmt sheetId="1" xfDxf="1" sqref="A284:XFD284" start="0" length="0"/>
    <rcc rId="0" sId="1" dxf="1">
      <nc r="B284" t="inlineStr">
        <is>
          <t xml:space="preserve">Paraquat-GAP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4" t="inlineStr">
        <is>
          <t>5L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84">
        <v>625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8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7" sId="1" ref="A284:XFD284" action="deleteRow">
    <rfmt sheetId="1" xfDxf="1" sqref="A284:XFD284" start="0" length="0"/>
    <rcc rId="0" sId="1" dxf="1">
      <nc r="B284" t="inlineStr">
        <is>
          <t xml:space="preserve">Paraquat-GAP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4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84">
        <v>230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8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8" sId="1" ref="A284:XFD284" action="deleteRow">
    <rfmt sheetId="1" xfDxf="1" sqref="A284:XFD284" start="0" length="0"/>
    <rcc rId="0" sId="1" dxf="1">
      <nc r="B284" t="inlineStr">
        <is>
          <t>Pro plant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4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84">
        <v>752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8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9" sId="1" ref="A284:XFD284" action="deleteRow">
    <rfmt sheetId="1" xfDxf="1" sqref="A284:XFD284" start="0" length="0"/>
    <rcc rId="0" sId="1" dxf="1">
      <nc r="B284" t="inlineStr">
        <is>
          <t>Dolomitic Lime 50kg</t>
        </is>
      </nc>
      <ndxf>
        <font>
          <sz val="11"/>
          <color theme="1"/>
          <name val="Times New Roman"/>
          <family val="1"/>
          <scheme val="none"/>
        </font>
      </ndxf>
    </rcc>
    <rfmt sheetId="1" s="1" sqref="C284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cc rId="0" sId="1" s="1" dxf="1" numFmtId="34">
      <nc r="D284">
        <v>95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</ndxf>
    </rcc>
    <rfmt sheetId="1" sqref="E28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8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650" sId="1" numFmtId="34">
    <oc r="D284">
      <v>450</v>
    </oc>
    <nc r="D284">
      <v>470</v>
    </nc>
  </rcc>
  <rfmt sheetId="1" sqref="D284" start="0" length="2147483647">
    <dxf>
      <font>
        <color auto="1"/>
      </font>
    </dxf>
  </rfmt>
  <rcc rId="651" sId="1">
    <nc r="C284" t="inlineStr">
      <is>
        <t>1L</t>
      </is>
    </nc>
  </rcc>
  <rcc rId="652" sId="1">
    <oc r="B284" t="inlineStr">
      <is>
        <t>Nu-Flim  1ltr</t>
      </is>
    </oc>
    <nc r="B284" t="inlineStr">
      <is>
        <t xml:space="preserve">Nu-Flim  </t>
      </is>
    </nc>
  </rcc>
  <rcv guid="{4F699E90-C674-486F-920D-A5FD36B53A39}" action="delete"/>
  <rdn rId="0" localSheetId="6" customView="1" name="Z_4F699E90_C674_486F_920D_A5FD36B53A39_.wvu.Rows" hidden="1" oldHidden="1">
    <formula>Cabbage!$18:$18</formula>
    <oldFormula>Cabbage!$18:$18</oldFormula>
  </rdn>
  <rcv guid="{4F699E90-C674-486F-920D-A5FD36B53A3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654" sheetId="1" source="A271:XFD271" destination="A281:XFD281" sourceSheetId="1">
    <rfmt sheetId="1" xfDxf="1" sqref="A281:XFD281" start="0" length="0"/>
    <rfmt sheetId="1" sqref="B28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8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8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8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8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655" sId="1" ref="A209:XFD209" action="insertRow"/>
  <rrc rId="656" sId="1" ref="A209:XFD209" action="insertRow"/>
  <rm rId="657" sheetId="1" source="A211:XFD211" destination="A209:XFD209" sourceSheetId="1">
    <rfmt sheetId="1" xfDxf="1" sqref="A209:XFD209" start="0" length="0"/>
    <rfmt sheetId="1" sqref="B20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0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09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0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0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658" sId="1" ref="A210:XFD210" action="insertRow"/>
  <rrc rId="659" sId="1" ref="A210:XFD210" action="insertRow"/>
  <rm rId="660" sheetId="1" source="A285:XFD285" destination="A210:XFD210" sourceSheetId="1">
    <rfmt sheetId="1" xfDxf="1" sqref="A210:XFD210" start="0" length="0"/>
    <rfmt sheetId="1" sqref="B210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0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10" start="0" length="0">
      <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1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661" sId="1" numFmtId="34">
    <oc r="D210">
      <v>40</v>
    </oc>
    <nc r="D210">
      <v>60</v>
    </nc>
  </rcc>
  <rcc rId="662" sId="1">
    <nc r="B211" t="inlineStr">
      <is>
        <t>Mancolax</t>
      </is>
    </nc>
  </rcc>
  <rcc rId="663" sId="1">
    <nc r="C211" t="inlineStr">
      <is>
        <t>500g</t>
      </is>
    </nc>
  </rcc>
  <rcc rId="664" sId="1" numFmtId="34">
    <nc r="D211">
      <v>190</v>
    </nc>
  </rcc>
  <rrc rId="665" sId="1" ref="A212:XFD212" action="insertRow"/>
  <rrc rId="666" sId="1" ref="A212:XFD212" action="insertRow"/>
  <rrc rId="667" sId="1" ref="A212:XFD212" action="insertRow"/>
  <rrc rId="668" sId="1" ref="A283:XFD283" action="deleteRow">
    <rfmt sheetId="1" xfDxf="1" sqref="A283:XFD283" start="0" length="0"/>
    <rcc rId="0" sId="1" dxf="1">
      <nc r="B283" t="inlineStr">
        <is>
          <t xml:space="preserve">Cypermetrine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3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83">
        <v>330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8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69" sId="1" ref="A281:XFD281" action="deleteRow">
    <undo index="65535" exp="ref" ref3D="1" v="1" dr="D281" r="D32" sId="3"/>
    <rfmt sheetId="1" xfDxf="1" sqref="A281:XFD281" start="0" length="0"/>
    <rcc rId="0" sId="1" dxf="1">
      <nc r="B281" t="inlineStr">
        <is>
          <t>Amista Top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1" t="inlineStr">
        <is>
          <t>500ml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81">
        <v>762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81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0" sId="1" ref="A280:XFD280" action="deleteRow">
    <undo index="65535" exp="ref" ref3D="1" v="1" dr="D280" r="E26" sId="10"/>
    <undo index="65535" exp="ref" ref3D="1" v="1" dr="D280" r="E28" sId="9"/>
    <rfmt sheetId="1" xfDxf="1" sqref="A280:XFD280" start="0" length="0"/>
    <rcc rId="0" sId="1" dxf="1">
      <nc r="B280" t="inlineStr">
        <is>
          <t>Amista Opt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0" t="inlineStr">
        <is>
          <t>500ml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80">
        <v>668.25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80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1" sId="1" ref="A278:XFD278" action="deleteRow">
    <rfmt sheetId="1" xfDxf="1" sqref="A278:XFD278" start="0" length="0"/>
    <rfmt sheetId="1" sqref="B278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8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8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8" start="0" length="0">
      <dxf>
        <font>
          <sz val="11"/>
          <color theme="1"/>
          <name val="Times New Roman"/>
          <family val="1"/>
          <scheme val="none"/>
        </font>
      </dxf>
    </rfmt>
    <rfmt sheetId="1" sqref="F278" start="0" length="0">
      <dxf>
        <font>
          <sz val="11"/>
          <color theme="1"/>
          <name val="Times New Roman"/>
          <family val="1"/>
          <scheme val="none"/>
        </font>
      </dxf>
    </rfmt>
  </rrc>
  <rrc rId="672" sId="1" ref="A279:XFD279" action="deleteRow">
    <rfmt sheetId="1" xfDxf="1" sqref="A279:XFD279" start="0" length="0"/>
  </rrc>
  <rrc rId="673" sId="1" ref="A279:XFD279" action="deleteRow">
    <rfmt sheetId="1" xfDxf="1" sqref="A279:XFD279" start="0" length="0"/>
  </rrc>
  <rrc rId="674" sId="1" ref="A279:XFD279" action="deleteRow">
    <rfmt sheetId="1" xfDxf="1" sqref="A279:XFD279" start="0" length="0"/>
    <rfmt sheetId="1" sqref="B279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5" sId="1" ref="A279:XFD279" action="deleteRow">
    <rfmt sheetId="1" xfDxf="1" sqref="A279:XFD279" start="0" length="0"/>
    <rfmt sheetId="1" sqref="B279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6" sId="1" ref="A279:XFD279" action="deleteRow">
    <rfmt sheetId="1" xfDxf="1" sqref="A279:XFD279" start="0" length="0"/>
    <rfmt sheetId="1" sqref="B279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7" sId="1" ref="A279:XFD279" action="deleteRow">
    <rfmt sheetId="1" xfDxf="1" sqref="A279:XFD279" start="0" length="0"/>
    <rfmt sheetId="1" sqref="B279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9" start="0" length="0">
      <dxf>
        <font>
          <sz val="11"/>
          <color theme="1"/>
          <name val="Times New Roman"/>
          <family val="1"/>
          <scheme val="none"/>
        </font>
      </dxf>
    </rfmt>
    <rfmt sheetId="1" sqref="F279" start="0" length="0">
      <dxf>
        <font>
          <sz val="11"/>
          <color theme="1"/>
          <name val="Times New Roman"/>
          <family val="1"/>
          <scheme val="none"/>
        </font>
      </dxf>
    </rfmt>
  </rrc>
  <rrc rId="678" sId="1" ref="A279:XFD279" action="deleteRow">
    <rfmt sheetId="1" xfDxf="1" sqref="A279:XFD279" start="0" length="0"/>
    <rfmt sheetId="1" sqref="B279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79" sId="1" ref="A279:XFD279" action="deleteRow">
    <rfmt sheetId="1" xfDxf="1" sqref="A279:XFD279" start="0" length="0"/>
    <rfmt sheetId="1" sqref="B279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9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80" sId="1" ref="A277:XFD277" action="deleteRow">
    <rfmt sheetId="1" xfDxf="1" sqref="A277:XFD277" start="0" length="0"/>
    <rcc rId="0" sId="1" dxf="1">
      <nc r="B277" t="inlineStr">
        <is>
          <t>Makhromectin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7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7">
        <v>168.8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7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681" sId="1" odxf="1" dxf="1">
    <nc r="B265" t="inlineStr">
      <is>
        <t>Stickers</t>
      </is>
    </nc>
    <odxf>
      <font>
        <b val="0"/>
        <name val="Times New Roman"/>
        <family val="1"/>
        <scheme val="none"/>
      </font>
    </odxf>
    <ndxf>
      <font>
        <b/>
        <name val="Times New Roman"/>
        <family val="1"/>
        <scheme val="none"/>
      </font>
    </ndxf>
  </rcc>
  <rrc rId="682" sId="1" ref="A266:XFD266" action="deleteRow">
    <rfmt sheetId="1" xfDxf="1" sqref="A266:XFD266" start="0" length="0"/>
  </rrc>
  <rrc rId="683" sId="1" ref="A266:XFD266" action="deleteRow">
    <rfmt sheetId="1" xfDxf="1" sqref="A266:XFD266" start="0" length="0"/>
  </rrc>
  <rrc rId="684" sId="1" ref="A266:XFD266" action="deleteRow">
    <rfmt sheetId="1" xfDxf="1" sqref="A266:XFD266" start="0" length="0"/>
  </rrc>
  <rrc rId="685" sId="1" ref="A266:XFD266" action="deleteRow">
    <rfmt sheetId="1" xfDxf="1" sqref="A266:XFD266" start="0" length="0"/>
  </rrc>
  <rrc rId="686" sId="1" ref="A266:XFD266" action="deleteRow">
    <rfmt sheetId="1" xfDxf="1" sqref="A266:XFD266" start="0" length="0"/>
  </rrc>
  <rrc rId="687" sId="1" ref="A266:XFD266" action="deleteRow">
    <rfmt sheetId="1" xfDxf="1" sqref="A266:XFD266" start="0" length="0"/>
  </rrc>
  <rrc rId="688" sId="1" ref="A266:XFD266" action="deleteRow">
    <rfmt sheetId="1" xfDxf="1" sqref="A266:XFD266" start="0" length="0"/>
  </rrc>
  <rrc rId="689" sId="1" ref="A266:XFD266" action="deleteRow">
    <rfmt sheetId="1" xfDxf="1" sqref="A266:XFD266" start="0" length="0"/>
    <rfmt sheetId="1" sqref="B266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6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6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66" start="0" length="0">
      <dxf>
        <font>
          <sz val="11"/>
          <color theme="1"/>
          <name val="Times New Roman"/>
          <family val="1"/>
          <scheme val="none"/>
        </font>
      </dxf>
    </rfmt>
    <rfmt sheetId="1" sqref="F266" start="0" length="0">
      <dxf>
        <font>
          <sz val="11"/>
          <color theme="1"/>
          <name val="Times New Roman"/>
          <family val="1"/>
          <scheme val="none"/>
        </font>
      </dxf>
    </rfmt>
  </rrc>
  <rrc rId="690" sId="1" ref="A266:XFD266" action="deleteRow">
    <rfmt sheetId="1" xfDxf="1" sqref="A266:XFD266" start="0" length="0"/>
    <rfmt sheetId="1" sqref="B266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6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66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66" start="0" length="0">
      <dxf>
        <font>
          <sz val="11"/>
          <color theme="1"/>
          <name val="Times New Roman"/>
          <family val="1"/>
          <scheme val="none"/>
        </font>
      </dxf>
    </rfmt>
    <rfmt sheetId="1" sqref="F266" start="0" length="0">
      <dxf>
        <font>
          <sz val="11"/>
          <color theme="1"/>
          <name val="Times New Roman"/>
          <family val="1"/>
          <scheme val="none"/>
        </font>
      </dxf>
    </rfmt>
  </rrc>
  <rrc rId="691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692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693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694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695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696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697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698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699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700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701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702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703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704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705" sId="1" ref="A271:XFD271" action="deleteRow">
    <rfmt sheetId="1" xfDxf="1" sqref="A271:XFD271" start="0" length="0"/>
    <rfmt sheetId="1" sqref="B27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7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71" start="0" length="0">
      <dxf>
        <font>
          <sz val="11"/>
          <color theme="1"/>
          <name val="Times New Roman"/>
          <family val="1"/>
          <scheme val="none"/>
        </font>
      </dxf>
    </rfmt>
    <rfmt sheetId="1" sqref="F271" start="0" length="0">
      <dxf>
        <font>
          <sz val="11"/>
          <color theme="1"/>
          <name val="Times New Roman"/>
          <family val="1"/>
          <scheme val="none"/>
        </font>
      </dxf>
    </rfmt>
  </rrc>
  <rrc rId="706" sId="1" ref="A275:XFD275" action="insertRow"/>
  <rrc rId="707" sId="1" ref="A276:XFD276" action="deleteRow">
    <undo index="65535" exp="ref" ref3D="1" v="1" dr="D276" r="D21" sId="8"/>
    <rfmt sheetId="1" xfDxf="1" sqref="A276:XFD276" start="0" length="0"/>
    <rcc rId="0" sId="1" dxf="1">
      <nc r="B276" t="inlineStr">
        <is>
          <t>Actara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6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6">
        <v>1280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7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6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8" sId="1" ref="A273:XFD273" action="deleteRow">
    <undo index="65535" exp="ref" ref3D="1" v="1" dr="B273" r="A36" sId="3"/>
    <rfmt sheetId="1" xfDxf="1" sqref="A273:XFD273" start="0" length="0"/>
    <rcc rId="0" sId="1" dxf="1">
      <nc r="B273" t="inlineStr">
        <is>
          <t xml:space="preserve">Calmabon 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3" t="inlineStr">
        <is>
          <t>1L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73">
        <v>198.7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7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7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09" sId="1" ref="A188:XFD188" action="insertRow"/>
  <rrc rId="710" sId="1" ref="A188:XFD188" action="insertRow"/>
  <rrc rId="711" sId="1" ref="A189:XFD189" action="insertRow"/>
  <rm rId="712" sheetId="1" source="A275:F276" destination="A188:F189" sourceSheetId="1">
    <rfmt sheetId="1" sqref="B188" start="0" length="0">
      <dxf>
        <font>
          <sz val="11"/>
          <color theme="1"/>
          <name val="Times New Roman"/>
          <family val="1"/>
          <scheme val="none"/>
        </font>
      </dxf>
    </rfmt>
    <rfmt sheetId="1" sqref="C188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88" start="0" length="0">
      <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</dxf>
    </rfmt>
    <rfmt sheetId="1" sqref="E18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8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9" start="0" length="0">
      <dxf>
        <font>
          <sz val="11"/>
          <color theme="1"/>
          <name val="Times New Roman"/>
          <family val="1"/>
          <scheme val="none"/>
        </font>
      </dxf>
    </rfmt>
    <rfmt sheetId="1" sqref="C189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189" start="0" length="0">
      <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</dxf>
    </rfmt>
    <rfmt sheetId="1" sqref="E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rc rId="713" sId="1" ref="A190:XFD190" action="insertRow"/>
  <rrc rId="714" sId="1" ref="A190:XFD190" action="insertRow"/>
  <rrc rId="715" sId="1" ref="A187:XFD187" action="deleteRow">
    <rfmt sheetId="1" xfDxf="1" sqref="A187:XFD187" start="0" length="0"/>
    <rcc rId="0" sId="1" dxf="1">
      <nc r="B187" t="inlineStr">
        <is>
          <t xml:space="preserve">Superphosphate  </t>
        </is>
      </nc>
      <ndxf>
        <font>
          <sz val="11"/>
          <color theme="1"/>
          <name val="Times New Roman"/>
          <family val="1"/>
          <scheme val="none"/>
        </font>
      </ndxf>
    </rcc>
    <rcc rId="0" sId="1" dxf="1">
      <nc r="C187" t="inlineStr">
        <is>
          <t>50kg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187">
        <v>580</v>
      </nc>
      <n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</ndxf>
    </rcc>
    <rfmt sheetId="1" sqref="E18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87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4F699E90-C674-486F-920D-A5FD36B53A39}" action="delete"/>
  <rdn rId="0" localSheetId="6" customView="1" name="Z_4F699E90_C674_486F_920D_A5FD36B53A39_.wvu.Rows" hidden="1" oldHidden="1">
    <formula>Cabbage!$18:$18</formula>
    <oldFormula>Cabbage!$18:$18</oldFormula>
  </rdn>
  <rcv guid="{4F699E90-C674-486F-920D-A5FD36B53A39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" sId="1" numFmtId="34">
    <oc r="D280">
      <v>110.4</v>
    </oc>
    <nc r="D280">
      <v>132</v>
    </nc>
  </rcc>
  <rcc rId="718" sId="1">
    <oc r="E280">
      <v>0.96</v>
    </oc>
    <nc r="E280"/>
  </rcc>
  <rcc rId="719" sId="1" numFmtId="34">
    <oc r="D281">
      <v>110.4</v>
    </oc>
    <nc r="D281">
      <v>153</v>
    </nc>
  </rcc>
  <rcc rId="720" sId="1" numFmtId="34">
    <oc r="D282">
      <v>110.4</v>
    </oc>
    <nc r="D282">
      <v>171</v>
    </nc>
  </rcc>
  <rcc rId="721" sId="1" numFmtId="34">
    <oc r="D283">
      <v>148.5</v>
    </oc>
    <nc r="D283">
      <v>186</v>
    </nc>
  </rcc>
  <rcc rId="722" sId="1" numFmtId="34">
    <oc r="D284">
      <v>190.9</v>
    </oc>
    <nc r="D284">
      <v>262</v>
    </nc>
  </rcc>
  <rcc rId="723" sId="1" numFmtId="34">
    <oc r="D285">
      <v>232.3</v>
    </oc>
    <nc r="D285">
      <v>283</v>
    </nc>
  </rcc>
  <rcc rId="724" sId="1" numFmtId="34">
    <oc r="D286">
      <v>364.5</v>
    </oc>
    <nc r="D286">
      <v>434</v>
    </nc>
  </rcc>
  <rcc rId="725" sId="1" numFmtId="34">
    <oc r="D287">
      <v>325.39999999999998</v>
    </oc>
    <nc r="D287">
      <v>495</v>
    </nc>
  </rcc>
  <rcc rId="726" sId="1" numFmtId="34">
    <oc r="D288">
      <v>196.6</v>
    </oc>
    <nc r="D288">
      <v>271</v>
    </nc>
  </rcc>
  <rcc rId="727" sId="1" numFmtId="34">
    <oc r="D289">
      <v>280.60000000000002</v>
    </oc>
    <nc r="D289">
      <v>525</v>
    </nc>
  </rcc>
  <rfmt sheetId="1" sqref="D279:D316" start="0" length="2147483647">
    <dxf>
      <font>
        <color auto="1"/>
      </font>
    </dxf>
  </rfmt>
  <rfmt sheetId="1" sqref="E280:E313" start="0" length="2147483647">
    <dxf>
      <font>
        <color rgb="FFC00000"/>
      </font>
    </dxf>
  </rfmt>
  <rcc rId="728" sId="1" numFmtId="34">
    <oc r="D290">
      <v>410.5</v>
    </oc>
    <nc r="D290">
      <v>562</v>
    </nc>
  </rcc>
  <rcc rId="729" sId="1" numFmtId="34">
    <oc r="D293">
      <v>196.6</v>
    </oc>
    <nc r="D293">
      <v>300</v>
    </nc>
  </rcc>
  <rcc rId="730" sId="1" numFmtId="34">
    <oc r="D294">
      <v>148.30000000000001</v>
    </oc>
    <nc r="D294">
      <v>151</v>
    </nc>
  </rcc>
  <rcc rId="731" sId="1" numFmtId="34">
    <oc r="D296">
      <v>196.6</v>
    </oc>
    <nc r="D296">
      <v>280</v>
    </nc>
  </rcc>
  <rrc rId="732" sId="1" ref="A299:XFD299" action="deleteRow">
    <rfmt sheetId="1" xfDxf="1" sqref="A299:XFD299" start="0" length="0"/>
    <rcc rId="0" sId="1" dxf="1">
      <nc r="B299" t="inlineStr">
        <is>
          <t>Mono white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9" t="inlineStr">
        <is>
          <t>3kg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99">
        <v>39.1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9">
        <v>1.36</v>
      </nc>
      <ndxf>
        <font>
          <sz val="11"/>
          <color rgb="FFC00000"/>
          <name val="Times New Roman"/>
          <family val="1"/>
          <scheme val="none"/>
        </font>
        <alignment horizontal="right"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9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3" sId="1" ref="A299:XFD299" action="deleteRow">
    <rfmt sheetId="1" xfDxf="1" sqref="A299:XFD299" start="0" length="0"/>
    <rcc rId="0" sId="1" dxf="1">
      <nc r="B299" t="inlineStr">
        <is>
          <t>Mono bag white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9" t="inlineStr">
        <is>
          <t>3kg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99">
        <v>39.1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9">
        <v>1.36</v>
      </nc>
      <ndxf>
        <font>
          <sz val="11"/>
          <color rgb="FFC00000"/>
          <name val="Times New Roman"/>
          <family val="1"/>
          <scheme val="none"/>
        </font>
        <alignment horizontal="right"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9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4" sId="1" ref="A299:XFD299" action="deleteRow">
    <rfmt sheetId="1" xfDxf="1" sqref="A299:XFD299" start="0" length="0"/>
    <rcc rId="0" sId="1" dxf="1">
      <nc r="B299" t="inlineStr">
        <is>
          <t>Mono bag beige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9" t="inlineStr">
        <is>
          <t>3kg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99">
        <v>39.1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9">
        <v>1.36</v>
      </nc>
      <ndxf>
        <font>
          <sz val="11"/>
          <color rgb="FFC00000"/>
          <name val="Times New Roman"/>
          <family val="1"/>
          <scheme val="none"/>
        </font>
        <alignment horizontal="right"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9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5" sId="1" ref="A299:XFD299" action="deleteRow">
    <rfmt sheetId="1" xfDxf="1" sqref="A299:XFD299" start="0" length="0"/>
    <rcc rId="0" sId="1" dxf="1">
      <nc r="B299" t="inlineStr">
        <is>
          <t>Mono bag orange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9" t="inlineStr">
        <is>
          <t>3kg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99">
        <v>39.1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9">
        <v>1.36</v>
      </nc>
      <ndxf>
        <font>
          <sz val="11"/>
          <color rgb="FFC00000"/>
          <name val="Times New Roman"/>
          <family val="1"/>
          <scheme val="none"/>
        </font>
        <alignment horizontal="right"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9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6" sId="1" ref="A299:XFD299" action="deleteRow">
    <rfmt sheetId="1" xfDxf="1" sqref="A299:XFD299" start="0" length="0"/>
    <rcc rId="0" sId="1" dxf="1">
      <nc r="B299" t="inlineStr">
        <is>
          <t>Mono Red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9" t="inlineStr">
        <is>
          <t>3kg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99">
        <v>39.1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9">
        <v>1.36</v>
      </nc>
      <ndxf>
        <font>
          <sz val="11"/>
          <color rgb="FFC00000"/>
          <name val="Times New Roman"/>
          <family val="1"/>
          <scheme val="none"/>
        </font>
        <alignment horizontal="right"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9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37" sId="1" ref="A299:XFD299" action="deleteRow">
    <rfmt sheetId="1" xfDxf="1" sqref="A299:XFD299" start="0" length="0"/>
    <rcc rId="0" sId="1" dxf="1">
      <nc r="B299" t="inlineStr">
        <is>
          <t>Mono purple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9" t="inlineStr">
        <is>
          <t>3kg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299">
        <v>39.1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9">
        <v>1.36</v>
      </nc>
      <ndxf>
        <font>
          <sz val="11"/>
          <color rgb="FFC00000"/>
          <name val="Times New Roman"/>
          <family val="1"/>
          <scheme val="none"/>
        </font>
        <alignment horizontal="right"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F299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738" sId="1" numFmtId="34">
    <oc r="D300">
      <v>110.4</v>
    </oc>
    <nc r="D300">
      <v>127</v>
    </nc>
  </rcc>
  <rcc rId="739" sId="1" numFmtId="34">
    <oc r="D299">
      <v>110.4</v>
    </oc>
    <nc r="D299">
      <v>168</v>
    </nc>
  </rcc>
  <rcc rId="740" sId="1" numFmtId="34">
    <oc r="D301">
      <v>70.099999999999994</v>
    </oc>
    <nc r="D301">
      <v>90</v>
    </nc>
  </rcc>
  <rcc rId="741" sId="1" numFmtId="34">
    <oc r="D302">
      <v>80</v>
    </oc>
    <nc r="D302">
      <v>100</v>
    </nc>
  </rcc>
  <rrc rId="742" sId="1" ref="A303:XFD303" action="deleteRow">
    <rfmt sheetId="1" xfDxf="1" sqref="A303:XFD303" start="0" length="0"/>
    <rcc rId="0" sId="1" dxf="1">
      <nc r="B303" t="inlineStr">
        <is>
          <t> Earthway planter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 numFmtId="34">
      <nc r="D303">
        <v>3190.7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3" start="0" length="0">
      <dxf>
        <font>
          <sz val="11"/>
          <color rgb="FFC00000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03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743" sId="1" numFmtId="34">
    <oc r="D303">
      <v>39</v>
    </oc>
    <nc r="D303">
      <v>50</v>
    </nc>
  </rcc>
  <rrc rId="744" sId="1" ref="A304:XFD304" action="deleteRow">
    <rfmt sheetId="1" xfDxf="1" sqref="A304:XFD304" start="0" length="0"/>
    <rcc rId="0" sId="1" dxf="1">
      <nc r="B304" t="inlineStr">
        <is>
          <t>PH Metre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4" t="inlineStr">
        <is>
          <t>PH 0616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304">
        <v>3190.7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4" start="0" length="0">
      <dxf>
        <font>
          <sz val="11"/>
          <color rgb="FFC00000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0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5" sId="1" ref="A304:XFD304" action="deleteRow">
    <rfmt sheetId="1" xfDxf="1" sqref="A304:XFD304" start="0" length="0"/>
    <rcc rId="0" sId="1" dxf="1">
      <nc r="B304" t="inlineStr">
        <is>
          <t>PH Metre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4" t="inlineStr">
        <is>
          <t>PH0615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304">
        <v>3630.45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4" start="0" length="0">
      <dxf>
        <font>
          <sz val="11"/>
          <color rgb="FFC00000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0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6" sId="1" ref="A304:XFD304" action="deleteRow">
    <rfmt sheetId="1" xfDxf="1" sqref="A304:XFD304" start="0" length="0"/>
    <rcc rId="0" sId="1" dxf="1">
      <nc r="B304" t="inlineStr">
        <is>
          <t>Roller Deepler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4" t="inlineStr">
        <is>
          <t>PH0615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304">
        <v>2900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4" start="0" length="0">
      <dxf>
        <font>
          <sz val="11"/>
          <color rgb="FFC00000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04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47" sId="1" ref="A305:XFD305" action="deleteRow">
    <rfmt sheetId="1" xfDxf="1" sqref="A305:XFD305" start="0" length="0"/>
    <rcc rId="0" sId="1" dxf="1">
      <nc r="B305" t="inlineStr">
        <is>
          <t>Pallet Wrap</t>
        </is>
      </nc>
      <n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5" t="inlineStr">
        <is>
          <t>2000M</t>
        </is>
      </nc>
      <n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34">
      <nc r="D305">
        <v>759.13</v>
      </nc>
      <ndxf>
        <font>
          <sz val="11"/>
          <color auto="1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0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748" sId="1" numFmtId="34">
    <oc r="D304">
      <v>365</v>
    </oc>
    <nc r="D304">
      <v>600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70:B273" start="0" length="0">
    <dxf>
      <border>
        <left style="thin">
          <color indexed="64"/>
        </left>
      </border>
    </dxf>
  </rfmt>
  <rfmt sheetId="1" sqref="B273:F273" start="0" length="0">
    <dxf>
      <border>
        <bottom style="thin">
          <color indexed="64"/>
        </bottom>
      </border>
    </dxf>
  </rfmt>
  <rfmt sheetId="1" sqref="B260:B266" start="0" length="0">
    <dxf>
      <border>
        <left style="thin">
          <color indexed="64"/>
        </left>
      </border>
    </dxf>
  </rfmt>
  <rfmt sheetId="1" sqref="F260:F266" start="0" length="0">
    <dxf>
      <border>
        <right style="thin">
          <color indexed="64"/>
        </right>
      </border>
    </dxf>
  </rfmt>
  <rfmt sheetId="1" sqref="B266:F266" start="0" length="0">
    <dxf>
      <border>
        <bottom style="thin">
          <color indexed="64"/>
        </bottom>
      </border>
    </dxf>
  </rfmt>
  <rrc rId="749" sId="1" ref="A364:XFD364" action="insertRow"/>
  <rfmt sheetId="1" sqref="F361:F363" start="0" length="0">
    <dxf>
      <border>
        <right style="thin">
          <color indexed="64"/>
        </right>
      </border>
    </dxf>
  </rfmt>
  <rfmt sheetId="1" sqref="B363:F363" start="0" length="0">
    <dxf>
      <border>
        <bottom style="thin">
          <color indexed="64"/>
        </bottom>
      </border>
    </dxf>
  </rfmt>
  <rrc rId="750" sId="1" ref="A1:XFD1" action="deleteRow">
    <rfmt sheetId="1" xfDxf="1" sqref="A1:XFD1" start="0" length="0">
      <dxf>
        <font>
          <b/>
        </font>
      </dxf>
    </rfmt>
    <rcc rId="0" sId="1" dxf="1">
      <nc r="B1" t="inlineStr">
        <is>
          <t xml:space="preserve">Item </t>
        </is>
      </nc>
      <ndxf>
        <font>
          <name val="Times New Roman"/>
          <family val="1"/>
          <scheme val="none"/>
        </font>
      </ndxf>
    </rcc>
    <rcc rId="0" sId="1" s="1" dxf="1">
      <nc r="D1" t="inlineStr">
        <is>
          <t>Price</t>
        </is>
      </nc>
      <n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ndxf>
    </rcc>
    <rfmt sheetId="1" sqref="E1" start="0" length="0">
      <dxf>
        <font>
          <name val="Times New Roman"/>
          <family val="1"/>
          <scheme val="none"/>
        </font>
      </dxf>
    </rfmt>
    <rfmt sheetId="1" sqref="F1" start="0" length="0">
      <dxf>
        <font>
          <name val="Times New Roman"/>
          <family val="1"/>
          <scheme val="none"/>
        </font>
      </dxf>
    </rfmt>
  </rrc>
  <rrc rId="751" sId="1" ref="A1:XFD1" action="deleteRow">
    <rfmt sheetId="1" xfDxf="1" sqref="A1:XFD1" start="0" length="0"/>
  </rrc>
  <rrc rId="752" sId="1" ref="A1:XFD1" action="deleteRow">
    <rfmt sheetId="1" xfDxf="1" sqref="A1:XFD1" start="0" length="0"/>
  </rrc>
  <rrc rId="753" sId="1" ref="A1:XFD1" action="deleteRow">
    <rfmt sheetId="1" xfDxf="1" sqref="A1:XFD1" start="0" length="0"/>
  </rrc>
  <rrc rId="754" sId="1" ref="A1:XFD1" action="deleteRow">
    <rfmt sheetId="1" xfDxf="1" sqref="A1:XFD1" start="0" length="0"/>
  </rrc>
  <rrc rId="755" sId="1" ref="A1:XFD1" action="deleteRow">
    <rfmt sheetId="1" xfDxf="1" sqref="A1:XFD1" start="0" length="0"/>
  </rrc>
  <rrc rId="756" sId="1" ref="A1:XFD1" action="deleteRow">
    <rfmt sheetId="1" xfDxf="1" sqref="A1:XFD1" start="0" length="0"/>
  </rrc>
  <rrc rId="757" sId="1" ref="A1:XFD1" action="deleteRow">
    <rfmt sheetId="1" xfDxf="1" sqref="A1:XFD1" start="0" length="0"/>
  </rrc>
  <rrc rId="758" sId="1" ref="A1:XFD1" action="deleteRow">
    <rfmt sheetId="1" xfDxf="1" sqref="A1:XFD1" start="0" length="0"/>
  </rrc>
  <rrc rId="759" sId="1" ref="A1:XFD1" action="deleteRow">
    <rfmt sheetId="1" xfDxf="1" sqref="A1:XFD1" start="0" length="0"/>
  </rrc>
  <rrc rId="760" sId="1" ref="A1:XFD1" action="deleteRow">
    <rfmt sheetId="1" xfDxf="1" sqref="A1:XFD1" start="0" length="0"/>
  </rrc>
  <rrc rId="761" sId="1" ref="A1:XFD1" action="deleteRow">
    <rfmt sheetId="1" xfDxf="1" sqref="A1:XFD1" start="0" length="0"/>
  </rrc>
  <rrc rId="762" sId="1" ref="A1:XFD1" action="deleteRow">
    <rfmt sheetId="1" xfDxf="1" sqref="A1:XFD1" start="0" length="0"/>
  </rrc>
  <rrc rId="763" sId="1" ref="A1:XFD1" action="deleteRow">
    <rfmt sheetId="1" xfDxf="1" sqref="A1:XFD1" start="0" length="0"/>
  </rrc>
  <rrc rId="764" sId="1" ref="A1:XFD1" action="deleteRow">
    <rfmt sheetId="1" xfDxf="1" sqref="A1:XFD1" start="0" length="0"/>
  </rrc>
  <rrc rId="765" sId="1" ref="A1:XFD1" action="deleteRow">
    <rfmt sheetId="1" xfDxf="1" sqref="A1:XFD1" start="0" length="0"/>
  </rrc>
  <rrc rId="766" sId="1" ref="A1:XFD1" action="deleteRow">
    <rfmt sheetId="1" xfDxf="1" sqref="A1:XFD1" start="0" length="0"/>
    <rfmt sheetId="1" sqref="B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1" start="0" length="0">
      <dxf>
        <font>
          <sz val="11"/>
          <color theme="1"/>
          <name val="Times New Roman"/>
          <family val="1"/>
          <scheme val="none"/>
        </font>
      </dxf>
    </rfmt>
    <rfmt sheetId="1" sqref="F1" start="0" length="0">
      <dxf>
        <font>
          <sz val="11"/>
          <color theme="1"/>
          <name val="Times New Roman"/>
          <family val="1"/>
          <scheme val="none"/>
        </font>
      </dxf>
    </rfmt>
  </rrc>
  <rrc rId="767" sId="1" ref="A1:XFD1" action="deleteRow">
    <rfmt sheetId="1" xfDxf="1" sqref="A1:XFD1" start="0" length="0"/>
    <rfmt sheetId="1" sqref="B1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1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1" start="0" length="0">
      <dxf>
        <font>
          <sz val="11"/>
          <color theme="1"/>
          <name val="Times New Roman"/>
          <family val="1"/>
          <scheme val="none"/>
        </font>
      </dxf>
    </rfmt>
    <rfmt sheetId="1" sqref="F1" start="0" length="0">
      <dxf>
        <font>
          <sz val="11"/>
          <color theme="1"/>
          <name val="Times New Roman"/>
          <family val="1"/>
          <scheme val="none"/>
        </font>
      </dxf>
    </rfmt>
  </rrc>
  <rrc rId="768" sId="1" ref="A25:XFD25" action="deleteRow">
    <rfmt sheetId="1" xfDxf="1" sqref="A25:XFD25" start="0" length="0"/>
    <rfmt sheetId="1" sqref="B25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5" start="0" length="0">
      <dxf>
        <font>
          <sz val="11"/>
          <color rgb="FF000000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D25" start="0" length="0">
      <dxf>
        <font>
          <sz val="11"/>
          <color rgb="FFFF0000"/>
          <name val="Times New Roman"/>
          <family val="1"/>
          <scheme val="none"/>
        </font>
        <numFmt numFmtId="35" formatCode="_(* #,##0.00_);_(* \(#,##0.00\);_(* &quot;-&quot;??_);_(@_)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sz val="11"/>
          <color theme="1"/>
          <name val="Times New Roman"/>
          <family val="1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B52" start="0" length="2147483647">
    <dxf>
      <font>
        <b val="0"/>
      </font>
    </dxf>
  </rfmt>
  <rcc rId="769" sId="1" numFmtId="34">
    <oc r="D55">
      <v>1125</v>
    </oc>
    <nc r="D55">
      <v>1132.1600000000001</v>
    </nc>
  </rcc>
  <rcc rId="770" sId="1" numFmtId="34">
    <nc r="D59">
      <v>417.6</v>
    </nc>
  </rcc>
  <rcc rId="771" sId="1" numFmtId="34">
    <nc r="D60">
      <v>835.2</v>
    </nc>
  </rcc>
  <rcc rId="772" sId="1" odxf="1" dxf="1">
    <nc r="E261">
      <f>D261/100</f>
    </nc>
    <odxf>
      <numFmt numFmtId="0" formatCode="General"/>
    </odxf>
    <ndxf>
      <numFmt numFmtId="35" formatCode="_(* #,##0.00_);_(* \(#,##0.00\);_(* &quot;-&quot;??_);_(@_)"/>
    </ndxf>
  </rcc>
  <rcc rId="773" sId="1" odxf="1" dxf="1" numFmtId="34">
    <oc r="E262">
      <v>0.96</v>
    </oc>
    <nc r="E262">
      <f>D262/100</f>
    </nc>
    <odxf>
      <numFmt numFmtId="0" formatCode="General"/>
    </odxf>
    <ndxf>
      <numFmt numFmtId="35" formatCode="_(* #,##0.00_);_(* \(#,##0.00\);_(* &quot;-&quot;??_);_(@_)"/>
    </ndxf>
  </rcc>
  <rcc rId="774" sId="1" odxf="1" dxf="1" numFmtId="34">
    <oc r="E263">
      <v>0.96</v>
    </oc>
    <nc r="E263">
      <f>D263/100</f>
    </nc>
    <odxf>
      <numFmt numFmtId="0" formatCode="General"/>
    </odxf>
    <ndxf>
      <numFmt numFmtId="35" formatCode="_(* #,##0.00_);_(* \(#,##0.00\);_(* &quot;-&quot;??_);_(@_)"/>
    </ndxf>
  </rcc>
  <rcc rId="775" sId="1" odxf="1" dxf="1" numFmtId="34">
    <oc r="E264">
      <v>1.29</v>
    </oc>
    <nc r="E264">
      <f>D264/100</f>
    </nc>
    <odxf>
      <numFmt numFmtId="0" formatCode="General"/>
    </odxf>
    <ndxf>
      <numFmt numFmtId="35" formatCode="_(* #,##0.00_);_(* \(#,##0.00\);_(* &quot;-&quot;??_);_(@_)"/>
    </ndxf>
  </rcc>
  <rcc rId="776" sId="1" odxf="1" dxf="1" numFmtId="34">
    <oc r="E265">
      <v>1.66</v>
    </oc>
    <nc r="E265">
      <f>D265/100</f>
    </nc>
    <odxf>
      <numFmt numFmtId="0" formatCode="General"/>
    </odxf>
    <ndxf>
      <numFmt numFmtId="35" formatCode="_(* #,##0.00_);_(* \(#,##0.00\);_(* &quot;-&quot;??_);_(@_)"/>
    </ndxf>
  </rcc>
  <rcc rId="777" sId="1" odxf="1" dxf="1" numFmtId="34">
    <oc r="E266">
      <v>2.02</v>
    </oc>
    <nc r="E266">
      <f>D266/100</f>
    </nc>
    <odxf>
      <numFmt numFmtId="0" formatCode="General"/>
    </odxf>
    <ndxf>
      <numFmt numFmtId="35" formatCode="_(* #,##0.00_);_(* \(#,##0.00\);_(* &quot;-&quot;??_);_(@_)"/>
    </ndxf>
  </rcc>
  <rcc rId="778" sId="1" odxf="1" dxf="1" numFmtId="34">
    <oc r="E267">
      <v>3.17</v>
    </oc>
    <nc r="E267">
      <f>D267/100</f>
    </nc>
    <odxf>
      <numFmt numFmtId="0" formatCode="General"/>
    </odxf>
    <ndxf>
      <numFmt numFmtId="35" formatCode="_(* #,##0.00_);_(* \(#,##0.00\);_(* &quot;-&quot;??_);_(@_)"/>
    </ndxf>
  </rcc>
  <rcc rId="779" sId="1" odxf="1" dxf="1" numFmtId="34">
    <oc r="E268">
      <v>2.83</v>
    </oc>
    <nc r="E268">
      <f>D268/100</f>
    </nc>
    <odxf>
      <numFmt numFmtId="0" formatCode="General"/>
    </odxf>
    <ndxf>
      <numFmt numFmtId="35" formatCode="_(* #,##0.00_);_(* \(#,##0.00\);_(* &quot;-&quot;??_);_(@_)"/>
    </ndxf>
  </rcc>
  <rcc rId="780" sId="1" odxf="1" dxf="1" numFmtId="34">
    <oc r="E269">
      <v>1.71</v>
    </oc>
    <nc r="E269">
      <f>D269/100</f>
    </nc>
    <odxf>
      <numFmt numFmtId="0" formatCode="General"/>
    </odxf>
    <ndxf>
      <numFmt numFmtId="35" formatCode="_(* #,##0.00_);_(* \(#,##0.00\);_(* &quot;-&quot;??_);_(@_)"/>
    </ndxf>
  </rcc>
  <rcc rId="781" sId="1" odxf="1" dxf="1" numFmtId="34">
    <oc r="E270">
      <v>2.44</v>
    </oc>
    <nc r="E270">
      <f>D270/100</f>
    </nc>
    <odxf>
      <numFmt numFmtId="0" formatCode="General"/>
    </odxf>
    <ndxf>
      <numFmt numFmtId="35" formatCode="_(* #,##0.00_);_(* \(#,##0.00\);_(* &quot;-&quot;??_);_(@_)"/>
    </ndxf>
  </rcc>
  <rcc rId="782" sId="1" odxf="1" dxf="1" numFmtId="34">
    <oc r="E271">
      <v>4.2</v>
    </oc>
    <nc r="E271">
      <f>D271/100</f>
    </nc>
    <odxf>
      <numFmt numFmtId="0" formatCode="General"/>
    </odxf>
    <ndxf>
      <numFmt numFmtId="35" formatCode="_(* #,##0.00_);_(* \(#,##0.00\);_(* &quot;-&quot;??_);_(@_)"/>
    </ndxf>
  </rcc>
  <rcc rId="783" sId="1" odxf="1" dxf="1" numFmtId="34">
    <oc r="E272">
      <v>0.53</v>
    </oc>
    <nc r="E272">
      <f>D272/100</f>
    </nc>
    <odxf>
      <numFmt numFmtId="0" formatCode="General"/>
    </odxf>
    <ndxf>
      <numFmt numFmtId="35" formatCode="_(* #,##0.00_);_(* \(#,##0.00\);_(* &quot;-&quot;??_);_(@_)"/>
    </ndxf>
  </rcc>
  <rcc rId="784" sId="1" odxf="1" dxf="1" numFmtId="34">
    <oc r="E273">
      <v>0.53</v>
    </oc>
    <nc r="E273">
      <f>D273/100</f>
    </nc>
    <odxf>
      <numFmt numFmtId="0" formatCode="General"/>
    </odxf>
    <ndxf>
      <numFmt numFmtId="35" formatCode="_(* #,##0.00_);_(* \(#,##0.00\);_(* &quot;-&quot;??_);_(@_)"/>
    </ndxf>
  </rcc>
  <rcc rId="785" sId="1" odxf="1" dxf="1" numFmtId="34">
    <oc r="E274">
      <v>2</v>
    </oc>
    <nc r="E274">
      <f>D274/100</f>
    </nc>
    <odxf>
      <numFmt numFmtId="0" formatCode="General"/>
    </odxf>
    <ndxf>
      <numFmt numFmtId="35" formatCode="_(* #,##0.00_);_(* \(#,##0.00\);_(* &quot;-&quot;??_);_(@_)"/>
    </ndxf>
  </rcc>
  <rcc rId="786" sId="1" odxf="1" dxf="1" numFmtId="34">
    <oc r="E275">
      <v>1.29</v>
    </oc>
    <nc r="E275">
      <f>D275/100</f>
    </nc>
    <odxf>
      <numFmt numFmtId="0" formatCode="General"/>
    </odxf>
    <ndxf>
      <numFmt numFmtId="35" formatCode="_(* #,##0.00_);_(* \(#,##0.00\);_(* &quot;-&quot;??_);_(@_)"/>
    </ndxf>
  </rcc>
  <rcc rId="787" sId="1" odxf="1" dxf="1" numFmtId="34">
    <oc r="E276">
      <v>0.53</v>
    </oc>
    <nc r="E276">
      <f>D276/100</f>
    </nc>
    <odxf>
      <numFmt numFmtId="0" formatCode="General"/>
    </odxf>
    <ndxf>
      <numFmt numFmtId="35" formatCode="_(* #,##0.00_);_(* \(#,##0.00\);_(* &quot;-&quot;??_);_(@_)"/>
    </ndxf>
  </rcc>
  <rcc rId="788" sId="1" odxf="1" dxf="1" numFmtId="34">
    <oc r="E277">
      <v>1.71</v>
    </oc>
    <nc r="E277">
      <f>D277/100</f>
    </nc>
    <odxf>
      <numFmt numFmtId="0" formatCode="General"/>
    </odxf>
    <ndxf>
      <numFmt numFmtId="35" formatCode="_(* #,##0.00_);_(* \(#,##0.00\);_(* &quot;-&quot;??_);_(@_)"/>
    </ndxf>
  </rcc>
  <rcc rId="789" sId="1" odxf="1" dxf="1" numFmtId="34">
    <oc r="E278">
      <v>1.29</v>
    </oc>
    <nc r="E278">
      <f>D278/100</f>
    </nc>
    <odxf>
      <numFmt numFmtId="0" formatCode="General"/>
    </odxf>
    <ndxf>
      <numFmt numFmtId="35" formatCode="_(* #,##0.00_);_(* \(#,##0.00\);_(* &quot;-&quot;??_);_(@_)"/>
    </ndxf>
  </rcc>
  <rcc rId="790" sId="1" odxf="1" dxf="1" numFmtId="34">
    <oc r="E279">
      <v>0.53</v>
    </oc>
    <nc r="E279">
      <f>D279/100</f>
    </nc>
    <odxf>
      <numFmt numFmtId="0" formatCode="General"/>
    </odxf>
    <ndxf>
      <numFmt numFmtId="35" formatCode="_(* #,##0.00_);_(* \(#,##0.00\);_(* &quot;-&quot;??_);_(@_)"/>
    </ndxf>
  </rcc>
  <rcc rId="791" sId="1" odxf="1" dxf="1" numFmtId="34">
    <oc r="E280">
      <v>0.96</v>
    </oc>
    <nc r="E280">
      <f>D280/100</f>
    </nc>
    <odxf>
      <numFmt numFmtId="0" formatCode="General"/>
    </odxf>
    <ndxf>
      <numFmt numFmtId="35" formatCode="_(* #,##0.00_);_(* \(#,##0.00\);_(* &quot;-&quot;??_);_(@_)"/>
    </ndxf>
  </rcc>
  <rcc rId="792" sId="1" odxf="1" dxf="1" numFmtId="34">
    <oc r="E281">
      <v>0.96</v>
    </oc>
    <nc r="E281">
      <f>D281/100</f>
    </nc>
    <odxf>
      <numFmt numFmtId="0" formatCode="General"/>
    </odxf>
    <ndxf>
      <numFmt numFmtId="35" formatCode="_(* #,##0.00_);_(* \(#,##0.00\);_(* &quot;-&quot;??_);_(@_)"/>
    </ndxf>
  </rcc>
  <rcc rId="793" sId="1" odxf="1" dxf="1" numFmtId="34">
    <oc r="E282">
      <v>0</v>
    </oc>
    <nc r="E282">
      <f>D282/100</f>
    </nc>
    <odxf>
      <numFmt numFmtId="0" formatCode="General"/>
    </odxf>
    <ndxf>
      <numFmt numFmtId="35" formatCode="_(* #,##0.00_);_(* \(#,##0.00\);_(* &quot;-&quot;??_);_(@_)"/>
    </ndxf>
  </rcc>
  <rfmt sheetId="1" sqref="E283" start="0" length="0">
    <dxf>
      <numFmt numFmtId="35" formatCode="_(* #,##0.00_);_(* \(#,##0.00\);_(* &quot;-&quot;??_);_(@_)"/>
    </dxf>
  </rfmt>
  <rfmt sheetId="1" sqref="E284" start="0" length="0">
    <dxf>
      <numFmt numFmtId="35" formatCode="_(* #,##0.00_);_(* \(#,##0.00\);_(* &quot;-&quot;??_);_(@_)"/>
      <alignment horizontal="right" vertical="top" wrapText="1"/>
    </dxf>
  </rfmt>
  <rfmt sheetId="1" sqref="E285" start="0" length="0">
    <dxf>
      <font>
        <color rgb="FFC00000"/>
        <name val="Times New Roman"/>
        <family val="1"/>
        <scheme val="none"/>
      </font>
      <numFmt numFmtId="35" formatCode="_(* #,##0.00_);_(* \(#,##0.00\);_(* &quot;-&quot;??_);_(@_)"/>
      <alignment horizontal="right" vertical="top" wrapText="1"/>
    </dxf>
  </rfmt>
  <rrc rId="794" sId="1" ref="A255:XFD255" action="deleteRow">
    <rfmt sheetId="1" xfDxf="1" sqref="A255:XFD255" start="0" length="0"/>
    <rfmt sheetId="1" sqref="B255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55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55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55" start="0" length="0">
      <dxf>
        <font>
          <sz val="11"/>
          <color theme="1"/>
          <name val="Times New Roman"/>
          <family val="1"/>
          <scheme val="none"/>
        </font>
      </dxf>
    </rfmt>
    <rfmt sheetId="1" sqref="F255" start="0" length="0">
      <dxf>
        <font>
          <sz val="11"/>
          <color theme="1"/>
          <name val="Times New Roman"/>
          <family val="1"/>
          <scheme val="none"/>
        </font>
      </dxf>
    </rfmt>
  </rrc>
  <rrc rId="795" sId="1" ref="A255:XFD255" action="deleteRow">
    <rfmt sheetId="1" xfDxf="1" sqref="A255:XFD255" start="0" length="0"/>
    <rfmt sheetId="1" sqref="B255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55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55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55" start="0" length="0">
      <dxf>
        <font>
          <sz val="11"/>
          <color theme="1"/>
          <name val="Times New Roman"/>
          <family val="1"/>
          <scheme val="none"/>
        </font>
      </dxf>
    </rfmt>
    <rfmt sheetId="1" sqref="F255" start="0" length="0">
      <dxf>
        <font>
          <sz val="11"/>
          <color theme="1"/>
          <name val="Times New Roman"/>
          <family val="1"/>
          <scheme val="none"/>
        </font>
      </dxf>
    </rfmt>
  </rrc>
  <rrc rId="796" sId="1" ref="A255:XFD255" action="deleteRow">
    <rfmt sheetId="1" xfDxf="1" sqref="A255:XFD255" start="0" length="0"/>
    <rfmt sheetId="1" sqref="B255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55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55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55" start="0" length="0">
      <dxf>
        <font>
          <sz val="11"/>
          <color theme="1"/>
          <name val="Times New Roman"/>
          <family val="1"/>
          <scheme val="none"/>
        </font>
      </dxf>
    </rfmt>
    <rfmt sheetId="1" sqref="F255" start="0" length="0">
      <dxf>
        <font>
          <sz val="11"/>
          <color theme="1"/>
          <name val="Times New Roman"/>
          <family val="1"/>
          <scheme val="none"/>
        </font>
      </dxf>
    </rfmt>
  </rrc>
  <rrc rId="797" sId="1" ref="A255:XFD255" action="deleteRow">
    <rfmt sheetId="1" xfDxf="1" sqref="A255:XFD255" start="0" length="0"/>
    <rfmt sheetId="1" sqref="B255" start="0" length="0">
      <dxf>
        <font>
          <sz val="11"/>
          <color theme="1"/>
          <name val="Times New Roman"/>
          <family val="1"/>
          <scheme val="none"/>
        </font>
      </dxf>
    </rfmt>
    <rfmt sheetId="1" s="1" sqref="C255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="1" sqref="D255" start="0" length="0">
      <dxf>
        <font>
          <sz val="11"/>
          <color theme="1"/>
          <name val="Times New Roman"/>
          <family val="1"/>
          <scheme val="none"/>
        </font>
        <numFmt numFmtId="35" formatCode="_(* #,##0.00_);_(* \(#,##0.00\);_(* &quot;-&quot;??_);_(@_)"/>
      </dxf>
    </rfmt>
    <rfmt sheetId="1" sqref="E255" start="0" length="0">
      <dxf>
        <font>
          <sz val="11"/>
          <color theme="1"/>
          <name val="Times New Roman"/>
          <family val="1"/>
          <scheme val="none"/>
        </font>
      </dxf>
    </rfmt>
    <rfmt sheetId="1" sqref="F255" start="0" length="0">
      <dxf>
        <font>
          <sz val="11"/>
          <color theme="1"/>
          <name val="Times New Roman"/>
          <family val="1"/>
          <scheme val="none"/>
        </font>
      </dxf>
    </rfmt>
  </rrc>
  <rcc rId="798" sId="1" numFmtId="34">
    <nc r="D246">
      <v>172</v>
    </nc>
  </rcc>
  <rcc rId="799" sId="1" numFmtId="34">
    <oc r="D61">
      <v>471</v>
    </oc>
    <nc r="D61">
      <v>494</v>
    </nc>
  </rcc>
  <rcc rId="800" sId="1" numFmtId="34">
    <oc r="D62">
      <v>941</v>
    </oc>
    <nc r="D62">
      <v>988</v>
    </nc>
  </rcc>
  <rcc rId="801" sId="1" numFmtId="34">
    <nc r="D58">
      <v>984</v>
    </nc>
  </rcc>
  <rcc rId="802" sId="1" numFmtId="34">
    <nc r="D65">
      <v>340</v>
    </nc>
  </rcc>
  <rcc rId="803" sId="1" numFmtId="34">
    <nc r="D66">
      <v>680</v>
    </nc>
  </rcc>
  <rfmt sheetId="1" sqref="B16:D196" start="0" length="2147483647">
    <dxf>
      <font>
        <color auto="1"/>
      </font>
    </dxf>
  </rfmt>
  <rfmt sheetId="1" sqref="D2:D10" start="0" length="2147483647">
    <dxf>
      <font>
        <color auto="1"/>
      </font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4" sId="1" numFmtId="34">
    <nc r="D189">
      <v>716</v>
    </nc>
  </rcc>
  <rcv guid="{4F699E90-C674-486F-920D-A5FD36B53A39}" action="delete"/>
  <rdn rId="0" localSheetId="6" customView="1" name="Z_4F699E90_C674_486F_920D_A5FD36B53A39_.wvu.Rows" hidden="1" oldHidden="1">
    <formula>Cabbage!$18:$18</formula>
    <oldFormula>Cabbage!$18:$18</oldFormula>
  </rdn>
  <rcv guid="{4F699E90-C674-486F-920D-A5FD36B53A3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806" sheetId="17" name="[2024_Convetional Vegetables updated _.xlsx]Sheet1" sheetPosition="3"/>
  <rcc rId="807" sId="3">
    <oc r="D6">
      <f>'Item List 2024'!D311</f>
    </oc>
    <nc r="D6">
      <f>'Item List 2024'!D309</f>
    </nc>
  </rcc>
  <rcc rId="808" sId="3">
    <oc r="D7">
      <f>D6</f>
    </oc>
    <nc r="D7">
      <f>'Item List 2024'!D309</f>
    </nc>
  </rcc>
  <rcc rId="809" sId="3">
    <oc r="H3">
      <v>20</v>
    </oc>
    <nc r="H3"/>
  </rcc>
  <rcc rId="810" sId="3">
    <oc r="H8">
      <v>1.5</v>
    </oc>
    <nc r="H8"/>
  </rcc>
  <rcc rId="811" sId="3">
    <oc r="H9">
      <v>1</v>
    </oc>
    <nc r="H9"/>
  </rcc>
  <rcc rId="812" sId="3">
    <oc r="D8">
      <f>'Item List 2024'!D2</f>
    </oc>
    <nc r="D8">
      <f>'Item List 2024'!D2</f>
    </nc>
  </rcc>
  <rcc rId="813" sId="3" numFmtId="34">
    <oc r="C7">
      <v>1.6</v>
    </oc>
    <nc r="C7">
      <v>0.8</v>
    </nc>
  </rcc>
  <rcc rId="814" sId="3" numFmtId="34">
    <oc r="C12">
      <v>5</v>
    </oc>
    <nc r="C12">
      <v>10</v>
    </nc>
  </rcc>
  <rcc rId="815" sId="1" numFmtId="34">
    <oc r="D141">
      <v>830</v>
    </oc>
    <nc r="D141">
      <v>745</v>
    </nc>
  </rcc>
  <rcc rId="816" sId="3" numFmtId="34">
    <oc r="C16">
      <v>2.5</v>
    </oc>
    <nc r="C16">
      <v>2.8</v>
    </nc>
  </rcc>
  <rcc rId="817" sId="3" odxf="1" dxf="1">
    <oc r="F8">
      <f>D8*H8</f>
    </oc>
    <nc r="F8">
      <f>E8/2</f>
    </nc>
    <odxf/>
    <ndxf/>
  </rcc>
  <rcc rId="818" sId="3" odxf="1" dxf="1">
    <oc r="F9">
      <f>D9*H9</f>
    </oc>
    <nc r="F9">
      <f>E9/2</f>
    </nc>
    <odxf/>
    <ndxf/>
  </rcc>
  <rcmt sheetId="3" cell="F8" guid="{00000000-0000-0000-0000-000000000000}" action="delete" author="Zwe_ Vil_"/>
  <rcc rId="819" sId="3">
    <oc r="D22">
      <f>'Item List 2024'!#REF!</f>
    </oc>
    <nc r="D22">
      <f>'Item List 2024'!D226</f>
    </nc>
  </rcc>
  <rcc rId="820" sId="3">
    <oc r="D23">
      <f>'Item List 2024'!D348</f>
    </oc>
    <nc r="D23">
      <f>'Item List 2024'!D209</f>
    </nc>
  </rcc>
  <rrc rId="821" sId="3" ref="A26:XFD26" action="deleteRow">
    <rfmt sheetId="3" xfDxf="1" sqref="A26:XFD26" start="0" length="0"/>
    <rcc rId="0" sId="3" dxf="1">
      <nc r="A26" t="inlineStr">
        <is>
          <t xml:space="preserve">Dipel </t>
        </is>
      </nc>
      <ndxf>
        <font>
          <sz val="12"/>
          <color theme="1"/>
          <name val="Times New Roman"/>
          <family val="1"/>
          <scheme val="none"/>
        </font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6" t="inlineStr">
        <is>
          <t>500g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34">
      <nc r="C26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D26">
        <f>'Item List 2024'!D223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E26">
        <f>D26*C26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F26">
        <f>E26/2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822" sId="3">
    <oc r="A25" t="inlineStr">
      <is>
        <t>Steward</t>
      </is>
    </oc>
    <nc r="A25" t="inlineStr">
      <is>
        <t>Addition</t>
      </is>
    </nc>
  </rcc>
  <rcc rId="823" sId="3">
    <oc r="D25">
      <f>'Item List 2024'!D215</f>
    </oc>
    <nc r="D25">
      <f>'Item List 2024'!D219</f>
    </nc>
  </rcc>
  <rrc rId="824" sId="3" ref="A24:XFD24" action="deleteRow">
    <rfmt sheetId="3" xfDxf="1" sqref="A24:XFD24" start="0" length="0"/>
    <rcc rId="0" sId="3" dxf="1">
      <nc r="A24">
        <f>'Item List 2024'!B213</f>
      </nc>
      <ndxf>
        <font>
          <sz val="12"/>
          <color theme="1"/>
          <name val="Times New Roman"/>
          <family val="1"/>
          <scheme val="none"/>
        </font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4" t="inlineStr">
        <is>
          <t>1L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34">
      <nc r="C24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D24">
        <f>'Item List 2024'!D213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E24">
        <f>C24*D24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F24">
        <f>C24*D24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25" sId="3" ref="A24:XFD24" action="insertRow"/>
  <rcc rId="826" sId="3">
    <nc r="A24" t="inlineStr">
      <is>
        <t>Malathion</t>
      </is>
    </nc>
  </rcc>
  <rcc rId="827" sId="3">
    <nc r="B24" t="inlineStr">
      <is>
        <t>500g</t>
      </is>
    </nc>
  </rcc>
  <rcc rId="828" sId="3" numFmtId="34">
    <nc r="C24">
      <v>2</v>
    </nc>
  </rcc>
  <rcc rId="829" sId="3">
    <nc r="D24">
      <f>'Item List 2024'!D221</f>
    </nc>
  </rcc>
  <rcc rId="830" sId="3">
    <nc r="E24">
      <f>C24*D24</f>
    </nc>
  </rcc>
  <rcc rId="831" sId="3">
    <nc r="F24">
      <f>E24/2</f>
    </nc>
  </rcc>
  <rcc rId="832" sId="3">
    <oc r="F23">
      <f>C23*D23</f>
    </oc>
    <nc r="F23">
      <f>E23/2</f>
    </nc>
  </rcc>
  <rrc rId="833" sId="3" ref="A28:XFD28" action="deleteRow">
    <rfmt sheetId="3" xfDxf="1" sqref="A28:XFD28" start="0" length="0"/>
    <rcc rId="0" sId="3" dxf="1">
      <nc r="A28">
        <f>'Item List 2024'!B175</f>
      </nc>
      <ndxf>
        <font>
          <sz val="12"/>
          <color theme="1"/>
          <name val="Times New Roman"/>
          <family val="1"/>
          <scheme val="none"/>
        </font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28" t="inlineStr">
        <is>
          <t>1kg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34">
      <nc r="C28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D28">
        <f>'Item List 2024'!D175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E28">
        <f>D28*C28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F28">
        <f>E28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834" sId="3">
    <oc r="F26">
      <f>C26*D26</f>
    </oc>
    <nc r="F26">
      <f>E26/2</f>
    </nc>
  </rcc>
  <rcc rId="835" sId="3">
    <oc r="F25">
      <f>C25*D25</f>
    </oc>
    <nc r="F25">
      <f>E25/2</f>
    </nc>
  </rcc>
  <rcc rId="836" sId="3">
    <oc r="A29" t="inlineStr">
      <is>
        <t>Ridomil</t>
      </is>
    </oc>
    <nc r="A29" t="inlineStr">
      <is>
        <t>Kickback</t>
      </is>
    </nc>
  </rcc>
  <rcc rId="837" sId="1" numFmtId="34">
    <oc r="D178">
      <v>295</v>
    </oc>
    <nc r="D178">
      <v>324</v>
    </nc>
  </rcc>
  <rcc rId="838" sId="1" numFmtId="34">
    <oc r="D177">
      <v>290</v>
    </oc>
    <nc r="D177">
      <v>200</v>
    </nc>
  </rcc>
  <rcc rId="839" sId="1" numFmtId="34">
    <oc r="D176">
      <v>130</v>
    </oc>
    <nc r="D176">
      <v>90</v>
    </nc>
  </rcc>
  <rcc rId="840" sId="3">
    <oc r="B29" t="inlineStr">
      <is>
        <t>1 kg</t>
      </is>
    </oc>
    <nc r="B29" t="inlineStr">
      <is>
        <t>5kg</t>
      </is>
    </nc>
  </rcc>
  <rcc rId="841" sId="3">
    <oc r="A28" t="inlineStr">
      <is>
        <t>Bravo</t>
      </is>
    </oc>
    <nc r="A28" t="inlineStr">
      <is>
        <t>Mycoguard</t>
      </is>
    </nc>
  </rcc>
  <rcc rId="842" sId="3">
    <oc r="B28" t="inlineStr">
      <is>
        <t>500 ml</t>
      </is>
    </oc>
    <nc r="B28" t="inlineStr">
      <is>
        <t>1L</t>
      </is>
    </nc>
  </rcc>
  <rcc rId="843" sId="3" numFmtId="34">
    <oc r="C28">
      <v>3</v>
    </oc>
    <nc r="C28">
      <v>4</v>
    </nc>
  </rcc>
  <rcc rId="844" sId="3">
    <oc r="D28">
      <f>'Item List 2024'!D177</f>
    </oc>
    <nc r="D28">
      <f>'Item List 2024'!D179</f>
    </nc>
  </rcc>
  <rcc rId="845" sId="3">
    <oc r="D29">
      <f>'Item List 2024'!D186</f>
    </oc>
    <nc r="D29">
      <f>'Item List 2024'!D187</f>
    </nc>
  </rcc>
  <rcc rId="846" sId="3">
    <oc r="D30">
      <f>'Item List 2024'!#REF!</f>
    </oc>
    <nc r="D30">
      <f>'Item List 2024'!D190</f>
    </nc>
  </rcc>
  <rcc rId="847" sId="3">
    <oc r="A31" t="inlineStr">
      <is>
        <t>Dithane M45 2KG</t>
      </is>
    </oc>
    <nc r="A31" t="inlineStr">
      <is>
        <t>Dithane M45 (Mancozeb)</t>
      </is>
    </nc>
  </rcc>
  <rcc rId="848" sId="3" numFmtId="34">
    <oc r="C31">
      <v>1</v>
    </oc>
    <nc r="C31">
      <v>2</v>
    </nc>
  </rcc>
  <rcc rId="849" sId="3">
    <oc r="A34">
      <f>'Item List 2024'!#REF!</f>
    </oc>
    <nc r="A34" t="inlineStr">
      <is>
        <t>Calmabon</t>
      </is>
    </nc>
  </rcc>
  <rcc rId="850" sId="3">
    <oc r="F34">
      <f>E34</f>
    </oc>
    <nc r="F34">
      <f>E34/2</f>
    </nc>
  </rcc>
  <rcc rId="851" sId="3">
    <oc r="D35">
      <f>'Item List 2024'!#REF!</f>
    </oc>
    <nc r="D35">
      <f>'Item List 2024'!D152</f>
    </nc>
  </rcc>
  <rcmt sheetId="3" cell="D37" guid="{00000000-0000-0000-0000-000000000000}" action="delete" author="ZWELI"/>
  <rcc rId="852" sId="3">
    <oc r="D37">
      <f>'Item List 2024'!D346</f>
    </oc>
    <nc r="D37">
      <f>'Item List 2024'!D254</f>
    </nc>
  </rcc>
  <rcc rId="853" sId="3" numFmtId="34">
    <oc r="C39">
      <v>3000</v>
    </oc>
    <nc r="C39">
      <v>4000</v>
    </nc>
  </rcc>
  <rfmt sheetId="3" sqref="F28:F37">
    <dxf>
      <fill>
        <patternFill>
          <bgColor theme="0"/>
        </patternFill>
      </fill>
    </dxf>
  </rfmt>
  <rcmt sheetId="3" cell="F29" guid="{00000000-0000-0000-0000-000000000000}" action="delete" author="Zwe_ Vil_"/>
  <rcmt sheetId="3" cell="F35" guid="{00000000-0000-0000-0000-000000000000}" action="delete" author="Zwe_ Vil_"/>
  <rcc rId="854" sId="3" numFmtId="34">
    <oc r="C40">
      <v>18</v>
    </oc>
    <nc r="C40">
      <v>4</v>
    </nc>
  </rcc>
  <rcc rId="855" sId="3">
    <oc r="D43">
      <f>$D$42</f>
    </oc>
    <nc r="D43">
      <f>'Item List 2024'!D10</f>
    </nc>
  </rcc>
  <rcc rId="856" sId="3">
    <oc r="D44">
      <f>$D$42</f>
    </oc>
    <nc r="D44">
      <f>'Item List 2024'!D10</f>
    </nc>
  </rcc>
  <rcc rId="857" sId="3">
    <oc r="D45">
      <f>$D$42</f>
    </oc>
    <nc r="D45">
      <f>'Item List 2024'!D10</f>
    </nc>
  </rcc>
  <rcc rId="858" sId="3">
    <oc r="D46">
      <f>$D$42</f>
    </oc>
    <nc r="D46">
      <f>'Item List 2024'!D10</f>
    </nc>
  </rcc>
  <rcc rId="859" sId="3">
    <oc r="D47">
      <f>$D$42</f>
    </oc>
    <nc r="D47">
      <f>'Item List 2024'!D10</f>
    </nc>
  </rcc>
  <rcc rId="860" sId="3">
    <oc r="D48">
      <f>$D$42</f>
    </oc>
    <nc r="D48">
      <f>'Item List 2024'!D10</f>
    </nc>
  </rcc>
  <rcc rId="861" sId="3">
    <oc r="D49">
      <f>$D$42</f>
    </oc>
    <nc r="D49">
      <f>'Item List 2024'!D10</f>
    </nc>
  </rcc>
  <rfmt sheetId="3" sqref="B50">
    <dxf>
      <fill>
        <patternFill>
          <bgColor theme="0"/>
        </patternFill>
      </fill>
    </dxf>
  </rfmt>
  <rcc rId="862" sId="3">
    <oc r="F54">
      <f>F51/H3</f>
    </oc>
    <nc r="F54">
      <f>E54/2</f>
    </nc>
  </rcc>
  <rcc rId="863" sId="3" numFmtId="34">
    <oc r="C3">
      <v>40</v>
    </oc>
    <nc r="C3">
      <v>30</v>
    </nc>
  </rcc>
  <rrc rId="864" sId="3" ref="A30:XFD30" action="deleteRow">
    <rfmt sheetId="3" xfDxf="1" sqref="A30:XFD30" start="0" length="0"/>
    <rcc rId="0" sId="3" dxf="1">
      <nc r="A30" t="inlineStr">
        <is>
          <t>Amister top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30" t="inlineStr">
        <is>
          <t>500ml</t>
        </is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 numFmtId="34">
      <nc r="C30">
        <v>2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D30">
        <f>'Item List 2024'!D190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E30">
        <f>C30*D30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F30">
        <f>E30/2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0"/>
          </patternFill>
        </fill>
        <alignment horizontal="justify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865" sId="3">
    <oc r="A58" t="inlineStr">
      <is>
        <t>Lime (costing E90) should be applied in accodance with soil test results once in 3 - 5 years</t>
      </is>
    </oc>
    <nc r="A58" t="inlineStr">
      <is>
        <t>Lime (costing E95) should be applied in accodance with soil test results once in 3 - 5 years</t>
      </is>
    </nc>
  </rcc>
  <rcc rId="866" sId="3">
    <oc r="A59" t="inlineStr">
      <is>
        <t>Price per crate (20kg) was set at the minimum of E100 which makes a ton to cost E5000.00</t>
      </is>
    </oc>
    <nc r="A59" t="inlineStr">
      <is>
        <t>Price per crate (20kg) was set at the minimum of E105 which makes a ton to cost E5100.00</t>
      </is>
    </nc>
  </rcc>
  <rcc rId="867" sId="3">
    <nc r="A61" t="inlineStr">
      <is>
        <t>Trellising poles can be used up to three years</t>
      </is>
    </nc>
  </rcc>
  <rcc rId="868" sId="11">
    <oc r="J3">
      <f>D3/2</f>
    </oc>
    <nc r="J3"/>
  </rcc>
  <rrc rId="869" sId="1" ref="A95:XFD95" action="insertRow"/>
  <rcc rId="870" sId="1">
    <nc r="B95" t="inlineStr">
      <is>
        <t>Onion Hoshi</t>
      </is>
    </nc>
  </rcc>
  <rcc rId="871" sId="1">
    <nc r="C95" t="inlineStr">
      <is>
        <t>25M</t>
      </is>
    </nc>
  </rcc>
  <rcc rId="872" sId="1" numFmtId="34">
    <nc r="D95">
      <v>1200</v>
    </nc>
  </rcc>
  <rcc rId="873" sId="11">
    <oc r="C6" t="inlineStr">
      <is>
        <t>1kg</t>
      </is>
    </oc>
    <nc r="C6" t="inlineStr">
      <is>
        <t>25M</t>
      </is>
    </nc>
  </rcc>
  <rcc rId="874" sId="11">
    <oc r="E6">
      <f>'Item List 2024'!D96</f>
    </oc>
    <nc r="E6">
      <f>'Item List 2024'!D95</f>
    </nc>
  </rcc>
  <rcc rId="875" sId="11" numFmtId="34">
    <oc r="D6">
      <v>8</v>
    </oc>
    <nc r="D6">
      <v>24</v>
    </nc>
  </rcc>
  <rcc rId="876" sId="11">
    <oc r="E7">
      <f>Tomatoes!D8</f>
    </oc>
    <nc r="E7">
      <f>'Item List 2024'!D2</f>
    </nc>
  </rcc>
  <rcc rId="877" sId="11">
    <oc r="E8">
      <f>Tomatoes!D9</f>
    </oc>
    <nc r="E8">
      <f>'Item List 2024'!D3</f>
    </nc>
  </rcc>
  <rcc rId="878" sId="11">
    <oc r="E9">
      <f>Tomatoes!D10</f>
    </oc>
    <nc r="E9">
      <f>'Item List 2024'!D4</f>
    </nc>
  </rcc>
  <rcc rId="879" sId="11">
    <oc r="B10" t="inlineStr">
      <is>
        <t>Fertilizer - 2:3:4 (38)</t>
      </is>
    </oc>
    <nc r="B10" t="inlineStr">
      <is>
        <t>Fertilizer - 2:3:2 (37)</t>
      </is>
    </nc>
  </rcc>
  <rcc rId="880" sId="11" numFmtId="34">
    <oc r="D3">
      <v>40</v>
    </oc>
    <nc r="D3">
      <v>60</v>
    </nc>
  </rcc>
  <rrc rId="881" sId="11" ref="A11:XFD11" action="insertRow"/>
  <rcc rId="882" sId="11">
    <nc r="B11" t="inlineStr">
      <is>
        <t>MAP</t>
      </is>
    </nc>
  </rcc>
  <rcc rId="883" sId="11">
    <nc r="C11" t="inlineStr">
      <is>
        <t>50kg</t>
      </is>
    </nc>
  </rcc>
  <rcc rId="884" sId="11" numFmtId="34">
    <nc r="D11">
      <v>2</v>
    </nc>
  </rcc>
  <rcc rId="885" sId="11">
    <nc r="E11">
      <f>'Item List 2024'!D149</f>
    </nc>
  </rcc>
  <rcc rId="886" sId="11">
    <nc r="F11">
      <f>D11*E11</f>
    </nc>
  </rcc>
  <rcc rId="887" sId="11">
    <nc r="G11">
      <f>F11/2</f>
    </nc>
  </rcc>
  <rcc rId="888" sId="11" numFmtId="34">
    <oc r="E3">
      <v>4000</v>
    </oc>
    <nc r="E3">
      <v>3610</v>
    </nc>
  </rcc>
  <rcc rId="889" sId="11" numFmtId="34">
    <oc r="D13">
      <v>11</v>
    </oc>
    <nc r="D13">
      <v>9</v>
    </nc>
  </rcc>
  <rrc rId="890" sId="11" eol="1" ref="A42:XFD42" action="insertRow"/>
  <rcc rId="891" sId="11">
    <nc r="B42" t="inlineStr">
      <is>
        <t>Assumption</t>
      </is>
    </nc>
  </rcc>
  <rfmt sheetId="11" sqref="B4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justify" vertical="top" textRotation="0" wrapText="0" indent="0" justifyLastLine="0" shrinkToFit="0" readingOrder="0"/>
      <border diagonalUp="0" diagonalDown="0" outline="0">
        <left/>
        <right/>
        <top/>
        <bottom/>
      </border>
    </dxf>
  </rfmt>
  <rrc rId="892" sId="11" eol="1" ref="A43:XFD43" action="insertRow"/>
  <rfmt sheetId="11" sqref="B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justify" vertical="top" textRotation="0" wrapText="0" indent="0" justifyLastLine="0" shrinkToFit="0" readingOrder="0"/>
      <border diagonalUp="0" diagonalDown="0" outline="0">
        <left/>
        <right/>
        <top/>
        <bottom/>
      </border>
    </dxf>
  </rfmt>
  <rcc rId="893" sId="11">
    <nc r="B43" t="inlineStr">
      <is>
        <t>LAN- Do split application of three bags/application</t>
      </is>
    </nc>
  </rcc>
  <rfmt sheetId="11" sqref="B43" start="0" length="2147483647">
    <dxf>
      <font>
        <b val="0"/>
      </font>
    </dxf>
  </rfmt>
  <rcc rId="894" sId="11" numFmtId="34">
    <oc r="D14">
      <v>2.5</v>
    </oc>
    <nc r="D14">
      <v>2.8</v>
    </nc>
  </rcc>
  <rrc rId="895" sId="11" ref="A23:XFD23" action="deleteRow">
    <rfmt sheetId="11" xfDxf="1" sqref="A23:XFD23" start="0" length="0"/>
    <rcc rId="0" sId="11" dxf="1">
      <nc r="B23">
        <f>'Item List 2024'!B176</f>
      </nc>
      <ndxf>
        <font>
          <sz val="12"/>
          <color theme="1"/>
          <name val="Times New Roman"/>
          <family val="1"/>
          <scheme val="none"/>
        </font>
        <alignment horizontal="justify" vertical="top"/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ndxf>
    </rcc>
    <rcc rId="0" sId="11" dxf="1">
      <nc r="C23" t="inlineStr">
        <is>
          <t>1 kg</t>
        </is>
      </nc>
      <ndxf>
        <font>
          <sz val="12"/>
          <color theme="1"/>
          <name val="Times New Roman"/>
          <family val="1"/>
          <scheme val="none"/>
        </font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1" s="1" dxf="1" numFmtId="34">
      <nc r="D23">
        <v>1</v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1" s="1" dxf="1">
      <nc r="E23">
        <f>'Item List 2024'!D176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1" s="1" dxf="1">
      <nc r="F23">
        <f>D23*E23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  <rcc rId="0" sId="11" s="1" dxf="1">
      <nc r="G23">
        <f>F23</f>
      </nc>
      <ndxf>
        <font>
          <sz val="12"/>
          <color theme="1"/>
          <name val="Times New Roman"/>
          <family val="1"/>
          <scheme val="none"/>
        </font>
        <numFmt numFmtId="35" formatCode="_(* #,##0.00_);_(* \(#,##0.00\);_(* &quot;-&quot;??_);_(@_)"/>
        <fill>
          <patternFill patternType="solid">
            <bgColor theme="5" tint="0.59999389629810485"/>
          </patternFill>
        </fill>
        <alignment horizontal="center" vertical="top"/>
        <border outline="0">
          <right style="medium">
            <color indexed="64"/>
          </right>
          <bottom style="medium">
            <color indexed="64"/>
          </bottom>
        </border>
      </ndxf>
    </rcc>
  </rrc>
  <rfmt sheetId="11" sqref="G17:G22">
    <dxf>
      <fill>
        <patternFill>
          <bgColor theme="0"/>
        </patternFill>
      </fill>
    </dxf>
  </rfmt>
  <rcc rId="896" sId="11">
    <oc r="B20" t="inlineStr">
      <is>
        <t>Bravo</t>
      </is>
    </oc>
    <nc r="B20" t="inlineStr">
      <is>
        <t>Mycoguard</t>
      </is>
    </nc>
  </rcc>
  <rcc rId="897" sId="11">
    <oc r="C20" t="inlineStr">
      <is>
        <t>500ml</t>
      </is>
    </oc>
    <nc r="C20" t="inlineStr">
      <is>
        <t>1L</t>
      </is>
    </nc>
  </rcc>
  <rcc rId="898" sId="11">
    <oc r="E20">
      <f>'Item List 2024'!D178</f>
    </oc>
    <nc r="E20">
      <f>'Item List 2024'!D180</f>
    </nc>
  </rcc>
  <rcc rId="899" sId="11">
    <oc r="E21">
      <f>'Item List 2024'!#REF!</f>
    </oc>
    <nc r="E21">
      <f>'Item List 2024'!D152</f>
    </nc>
  </rcc>
  <rrc rId="900" sId="1" ref="A230:XFD230" action="insertRow"/>
  <rcc rId="901" sId="1">
    <nc r="B230" t="inlineStr">
      <is>
        <t>Karate</t>
      </is>
    </nc>
  </rcc>
  <rcc rId="902" sId="1">
    <nc r="C230" t="inlineStr">
      <is>
        <t>1L</t>
      </is>
    </nc>
  </rcc>
  <rcc rId="903" sId="1" numFmtId="34">
    <nc r="D230">
      <v>712</v>
    </nc>
  </rcc>
  <rrc rId="904" sId="11" ref="A20:XFD20" action="insertRow"/>
  <rcc rId="905" sId="11">
    <nc r="B20" t="inlineStr">
      <is>
        <t>Karate</t>
      </is>
    </nc>
  </rcc>
  <rcc rId="906" sId="11">
    <nc r="C20" t="inlineStr">
      <is>
        <t>1L</t>
      </is>
    </nc>
  </rcc>
  <rcc rId="907" sId="11" numFmtId="34">
    <nc r="D20">
      <v>1</v>
    </nc>
  </rcc>
  <rcc rId="908" sId="11">
    <nc r="E20">
      <f>'Item List 2024'!D230</f>
    </nc>
  </rcc>
  <rcc rId="909" sId="11">
    <nc r="F20">
      <f>D20*E20</f>
    </nc>
  </rcc>
  <rcc rId="910" sId="11">
    <nc r="G20">
      <f>F20/2</f>
    </nc>
  </rcc>
  <rcc rId="911" sId="11">
    <oc r="E26">
      <f>$E$25</f>
    </oc>
    <nc r="E26">
      <f>'Item List 2024'!D10</f>
    </nc>
  </rcc>
  <rcc rId="912" sId="11">
    <oc r="E27">
      <f>$E$25</f>
    </oc>
    <nc r="E27">
      <f>'Item List 2024'!D10</f>
    </nc>
  </rcc>
  <rcc rId="913" sId="11">
    <oc r="E28">
      <f>$E$25</f>
    </oc>
    <nc r="E28">
      <f>'Item List 2024'!D10</f>
    </nc>
  </rcc>
  <rcc rId="914" sId="11">
    <oc r="E29">
      <f>$E$25</f>
    </oc>
    <nc r="E29">
      <f>'Item List 2024'!D10</f>
    </nc>
  </rcc>
  <rcc rId="915" sId="11">
    <oc r="E30">
      <f>$E$25</f>
    </oc>
    <nc r="E30">
      <f>'Item List 2024'!D10</f>
    </nc>
  </rcc>
  <rcc rId="916" sId="11">
    <oc r="E31">
      <f>$E$25</f>
    </oc>
    <nc r="E31">
      <f>'Item List 2024'!D10</f>
    </nc>
  </rcc>
  <rcc rId="917" sId="11">
    <oc r="E32">
      <f>$E$25</f>
    </oc>
    <nc r="E32">
      <f>'Item List 2024'!D10</f>
    </nc>
  </rcc>
  <rcc rId="918" sId="11" numFmtId="34">
    <oc r="D33">
      <v>4000</v>
    </oc>
    <nc r="D33">
      <v>6000</v>
    </nc>
  </rcc>
  <rcc rId="919" sId="11" numFmtId="34">
    <oc r="E33">
      <v>1.71</v>
    </oc>
    <nc r="E33">
      <f>'Item List 2024'!E267</f>
    </nc>
  </rcc>
  <rcc rId="920" sId="11" numFmtId="34">
    <oc r="D34">
      <v>30</v>
    </oc>
    <nc r="D34">
      <v>51</v>
    </nc>
  </rcc>
  <rcv guid="{4F699E90-C674-486F-920D-A5FD36B53A39}" action="delete"/>
  <rdn rId="0" localSheetId="6" customView="1" name="Z_4F699E90_C674_486F_920D_A5FD36B53A39_.wvu.Rows" hidden="1" oldHidden="1">
    <formula>Cabbage!$18:$18</formula>
    <oldFormula>Cabbage!$18:$18</oldFormula>
  </rdn>
  <rcv guid="{4F699E90-C674-486F-920D-A5FD36B53A39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tel:25186040/1" TargetMode="External"/><Relationship Id="rId4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comments" Target="../comments6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7" Type="http://schemas.openxmlformats.org/officeDocument/2006/relationships/comments" Target="../comments8.xml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6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58"/>
  <sheetViews>
    <sheetView topLeftCell="A180" zoomScale="130" zoomScaleNormal="130" workbookViewId="0">
      <selection activeCell="D348" sqref="D348"/>
    </sheetView>
  </sheetViews>
  <sheetFormatPr defaultRowHeight="14.5" x14ac:dyDescent="0.35"/>
  <cols>
    <col min="2" max="2" width="35.36328125" style="26" customWidth="1"/>
    <col min="3" max="3" width="19.08984375" style="27" customWidth="1"/>
    <col min="4" max="4" width="10.08984375" style="27" bestFit="1" customWidth="1"/>
    <col min="5" max="5" width="13.90625" style="26" customWidth="1"/>
    <col min="6" max="6" width="11" style="26" customWidth="1"/>
  </cols>
  <sheetData>
    <row r="1" spans="2:6" ht="15.75" customHeight="1" x14ac:dyDescent="0.35">
      <c r="B1" s="28" t="s">
        <v>311</v>
      </c>
      <c r="D1" s="157"/>
    </row>
    <row r="2" spans="2:6" x14ac:dyDescent="0.35">
      <c r="B2" s="29" t="s">
        <v>13</v>
      </c>
      <c r="D2" s="155">
        <v>600</v>
      </c>
    </row>
    <row r="3" spans="2:6" x14ac:dyDescent="0.35">
      <c r="B3" s="29" t="s">
        <v>15</v>
      </c>
      <c r="D3" s="155">
        <v>600</v>
      </c>
    </row>
    <row r="4" spans="2:6" x14ac:dyDescent="0.35">
      <c r="B4" s="29" t="s">
        <v>16</v>
      </c>
      <c r="D4" s="155">
        <v>600</v>
      </c>
    </row>
    <row r="5" spans="2:6" x14ac:dyDescent="0.35">
      <c r="B5" s="29" t="s">
        <v>68</v>
      </c>
      <c r="D5" s="155">
        <v>600</v>
      </c>
    </row>
    <row r="6" spans="2:6" x14ac:dyDescent="0.35">
      <c r="B6" s="29" t="s">
        <v>312</v>
      </c>
      <c r="D6" s="164">
        <v>1000</v>
      </c>
    </row>
    <row r="7" spans="2:6" x14ac:dyDescent="0.35">
      <c r="B7" s="29" t="s">
        <v>24</v>
      </c>
      <c r="D7" s="164">
        <v>1000</v>
      </c>
    </row>
    <row r="8" spans="2:6" x14ac:dyDescent="0.35">
      <c r="B8" s="29" t="s">
        <v>568</v>
      </c>
      <c r="C8" s="27" t="s">
        <v>569</v>
      </c>
      <c r="D8" s="164">
        <v>2.8</v>
      </c>
    </row>
    <row r="9" spans="2:6" x14ac:dyDescent="0.35">
      <c r="B9" s="29" t="s">
        <v>388</v>
      </c>
      <c r="D9" s="164">
        <v>550</v>
      </c>
    </row>
    <row r="10" spans="2:6" x14ac:dyDescent="0.35">
      <c r="B10" s="29" t="s">
        <v>411</v>
      </c>
      <c r="D10" s="164">
        <v>550</v>
      </c>
    </row>
    <row r="11" spans="2:6" x14ac:dyDescent="0.35">
      <c r="B11" s="29" t="s">
        <v>412</v>
      </c>
      <c r="D11" s="164">
        <v>85</v>
      </c>
    </row>
    <row r="12" spans="2:6" x14ac:dyDescent="0.35">
      <c r="B12" s="29"/>
      <c r="D12" s="157"/>
    </row>
    <row r="13" spans="2:6" ht="16.5" customHeight="1" x14ac:dyDescent="0.35">
      <c r="B13" s="28" t="s">
        <v>124</v>
      </c>
      <c r="C13" s="42" t="s">
        <v>125</v>
      </c>
      <c r="D13" s="158" t="s">
        <v>126</v>
      </c>
      <c r="E13" s="30" t="s">
        <v>127</v>
      </c>
      <c r="F13" s="31" t="s">
        <v>313</v>
      </c>
    </row>
    <row r="14" spans="2:6" x14ac:dyDescent="0.35">
      <c r="B14" s="28"/>
      <c r="C14" s="42"/>
      <c r="D14" s="158"/>
      <c r="E14" s="30"/>
      <c r="F14" s="31"/>
    </row>
    <row r="15" spans="2:6" x14ac:dyDescent="0.35">
      <c r="B15" s="36" t="s">
        <v>128</v>
      </c>
      <c r="C15" s="32"/>
      <c r="D15" s="153"/>
      <c r="E15" s="33"/>
      <c r="F15" s="31"/>
    </row>
    <row r="16" spans="2:6" x14ac:dyDescent="0.35">
      <c r="B16" s="36" t="s">
        <v>129</v>
      </c>
      <c r="C16" s="32"/>
      <c r="D16" s="153"/>
      <c r="E16" s="34"/>
      <c r="F16" s="31"/>
    </row>
    <row r="17" spans="2:6" x14ac:dyDescent="0.35">
      <c r="B17" s="160" t="s">
        <v>485</v>
      </c>
      <c r="C17" s="160" t="s">
        <v>481</v>
      </c>
      <c r="D17" s="154">
        <v>1125</v>
      </c>
      <c r="E17" s="35"/>
      <c r="F17" s="31"/>
    </row>
    <row r="18" spans="2:6" x14ac:dyDescent="0.35">
      <c r="B18" s="160" t="s">
        <v>486</v>
      </c>
      <c r="C18" s="160" t="s">
        <v>481</v>
      </c>
      <c r="D18" s="154">
        <v>1125</v>
      </c>
      <c r="E18" s="33"/>
      <c r="F18" s="31"/>
    </row>
    <row r="19" spans="2:6" x14ac:dyDescent="0.35">
      <c r="B19" s="160" t="s">
        <v>132</v>
      </c>
      <c r="C19" s="160" t="s">
        <v>133</v>
      </c>
      <c r="D19" s="154">
        <v>1125</v>
      </c>
      <c r="E19" s="33"/>
      <c r="F19" s="31"/>
    </row>
    <row r="20" spans="2:6" x14ac:dyDescent="0.35">
      <c r="B20" s="160" t="s">
        <v>487</v>
      </c>
      <c r="C20" s="160" t="s">
        <v>130</v>
      </c>
      <c r="D20" s="154">
        <v>1275</v>
      </c>
      <c r="E20" s="33"/>
      <c r="F20" s="31"/>
    </row>
    <row r="21" spans="2:6" x14ac:dyDescent="0.35">
      <c r="B21" s="160" t="s">
        <v>488</v>
      </c>
      <c r="C21" s="160" t="s">
        <v>130</v>
      </c>
      <c r="D21" s="154">
        <v>227.2</v>
      </c>
      <c r="E21" s="33"/>
      <c r="F21" s="31"/>
    </row>
    <row r="22" spans="2:6" x14ac:dyDescent="0.35">
      <c r="B22" s="160" t="s">
        <v>489</v>
      </c>
      <c r="C22" s="160" t="s">
        <v>490</v>
      </c>
      <c r="D22" s="154">
        <v>6227</v>
      </c>
      <c r="E22" s="33"/>
      <c r="F22" s="31"/>
    </row>
    <row r="23" spans="2:6" x14ac:dyDescent="0.35">
      <c r="B23" s="160" t="s">
        <v>438</v>
      </c>
      <c r="C23" s="160" t="s">
        <v>148</v>
      </c>
      <c r="D23" s="156">
        <v>1344</v>
      </c>
      <c r="E23" s="33"/>
      <c r="F23" s="31"/>
    </row>
    <row r="24" spans="2:6" x14ac:dyDescent="0.35">
      <c r="B24" s="160" t="s">
        <v>491</v>
      </c>
      <c r="C24" s="160" t="s">
        <v>110</v>
      </c>
      <c r="D24" s="154">
        <v>830.4</v>
      </c>
      <c r="E24" s="33"/>
      <c r="F24" s="31"/>
    </row>
    <row r="25" spans="2:6" x14ac:dyDescent="0.35">
      <c r="B25" s="160"/>
      <c r="C25" s="160"/>
      <c r="D25" s="154"/>
      <c r="E25" s="33"/>
      <c r="F25" s="31"/>
    </row>
    <row r="26" spans="2:6" x14ac:dyDescent="0.35">
      <c r="B26" s="195" t="s">
        <v>135</v>
      </c>
      <c r="C26" s="160"/>
      <c r="D26" s="154"/>
      <c r="E26" s="33"/>
      <c r="F26" s="31"/>
    </row>
    <row r="27" spans="2:6" x14ac:dyDescent="0.35">
      <c r="B27" s="160" t="s">
        <v>136</v>
      </c>
      <c r="C27" s="160" t="s">
        <v>133</v>
      </c>
      <c r="D27" s="154">
        <v>2625</v>
      </c>
      <c r="E27" s="33"/>
      <c r="F27" s="31"/>
    </row>
    <row r="28" spans="2:6" x14ac:dyDescent="0.35">
      <c r="B28" s="160" t="s">
        <v>137</v>
      </c>
      <c r="C28" s="160" t="s">
        <v>133</v>
      </c>
      <c r="D28" s="154">
        <v>3460.4</v>
      </c>
      <c r="E28" s="33"/>
      <c r="F28" s="31"/>
    </row>
    <row r="29" spans="2:6" x14ac:dyDescent="0.35">
      <c r="B29" s="160" t="s">
        <v>138</v>
      </c>
      <c r="C29" s="160" t="s">
        <v>133</v>
      </c>
      <c r="D29" s="154">
        <v>3460.4</v>
      </c>
      <c r="E29" s="33"/>
      <c r="F29" s="31"/>
    </row>
    <row r="30" spans="2:6" x14ac:dyDescent="0.35">
      <c r="B30" s="160" t="s">
        <v>492</v>
      </c>
      <c r="C30" s="160" t="s">
        <v>77</v>
      </c>
      <c r="D30" s="154">
        <v>1095</v>
      </c>
      <c r="E30" s="33"/>
      <c r="F30" s="31"/>
    </row>
    <row r="31" spans="2:6" x14ac:dyDescent="0.35">
      <c r="B31" s="160" t="s">
        <v>139</v>
      </c>
      <c r="C31" s="160" t="s">
        <v>140</v>
      </c>
      <c r="D31" s="154">
        <v>2035.7</v>
      </c>
      <c r="E31" s="33"/>
      <c r="F31" s="31"/>
    </row>
    <row r="32" spans="2:6" x14ac:dyDescent="0.35">
      <c r="B32" s="160" t="s">
        <v>141</v>
      </c>
      <c r="C32" s="160" t="s">
        <v>77</v>
      </c>
      <c r="D32" s="154">
        <v>1213.2</v>
      </c>
      <c r="E32" s="33"/>
      <c r="F32" s="31"/>
    </row>
    <row r="33" spans="2:6" x14ac:dyDescent="0.35">
      <c r="B33" s="160" t="s">
        <v>142</v>
      </c>
      <c r="C33" s="160" t="s">
        <v>77</v>
      </c>
      <c r="D33" s="154">
        <v>1453.4</v>
      </c>
      <c r="E33" s="33"/>
      <c r="F33" s="31"/>
    </row>
    <row r="34" spans="2:6" x14ac:dyDescent="0.35">
      <c r="B34" s="160"/>
      <c r="C34" s="160"/>
      <c r="D34" s="154"/>
      <c r="E34" s="33"/>
      <c r="F34" s="31"/>
    </row>
    <row r="35" spans="2:6" x14ac:dyDescent="0.35">
      <c r="B35" s="196" t="s">
        <v>144</v>
      </c>
      <c r="C35" s="160"/>
      <c r="D35" s="154"/>
      <c r="E35" s="33"/>
      <c r="F35" s="31"/>
    </row>
    <row r="36" spans="2:6" x14ac:dyDescent="0.35">
      <c r="B36" s="160" t="s">
        <v>145</v>
      </c>
      <c r="C36" s="160" t="s">
        <v>110</v>
      </c>
      <c r="D36" s="154">
        <v>132</v>
      </c>
      <c r="E36" s="33"/>
      <c r="F36" s="31"/>
    </row>
    <row r="37" spans="2:6" x14ac:dyDescent="0.35">
      <c r="B37" s="160" t="s">
        <v>146</v>
      </c>
      <c r="C37" s="160" t="s">
        <v>110</v>
      </c>
      <c r="D37" s="154">
        <v>398</v>
      </c>
      <c r="E37" s="33"/>
      <c r="F37" s="31"/>
    </row>
    <row r="38" spans="2:6" x14ac:dyDescent="0.35">
      <c r="B38" s="160" t="s">
        <v>459</v>
      </c>
      <c r="C38" s="160" t="s">
        <v>163</v>
      </c>
      <c r="D38" s="154">
        <v>315</v>
      </c>
      <c r="E38" s="33"/>
      <c r="F38" s="31"/>
    </row>
    <row r="39" spans="2:6" x14ac:dyDescent="0.35">
      <c r="B39" s="160" t="s">
        <v>459</v>
      </c>
      <c r="C39" s="160" t="s">
        <v>493</v>
      </c>
      <c r="D39" s="154">
        <v>5270</v>
      </c>
      <c r="E39" s="33"/>
      <c r="F39" s="31"/>
    </row>
    <row r="40" spans="2:6" x14ac:dyDescent="0.35">
      <c r="B40" s="160" t="s">
        <v>450</v>
      </c>
      <c r="C40" s="160" t="s">
        <v>155</v>
      </c>
      <c r="D40" s="154">
        <v>950</v>
      </c>
      <c r="E40" s="33"/>
      <c r="F40" s="31"/>
    </row>
    <row r="41" spans="2:6" x14ac:dyDescent="0.35">
      <c r="B41" s="160" t="s">
        <v>494</v>
      </c>
      <c r="C41" s="160" t="s">
        <v>147</v>
      </c>
      <c r="D41" s="154">
        <v>2225</v>
      </c>
      <c r="E41" s="33"/>
      <c r="F41" s="31"/>
    </row>
    <row r="42" spans="2:6" x14ac:dyDescent="0.35">
      <c r="B42" s="160" t="s">
        <v>495</v>
      </c>
      <c r="C42" s="160" t="s">
        <v>155</v>
      </c>
      <c r="D42" s="154">
        <v>840</v>
      </c>
      <c r="E42" s="33"/>
      <c r="F42" s="31"/>
    </row>
    <row r="43" spans="2:6" x14ac:dyDescent="0.35">
      <c r="B43" s="160" t="s">
        <v>496</v>
      </c>
      <c r="C43" s="160" t="s">
        <v>155</v>
      </c>
      <c r="D43" s="154">
        <v>750</v>
      </c>
      <c r="E43" s="33"/>
      <c r="F43" s="31"/>
    </row>
    <row r="44" spans="2:6" x14ac:dyDescent="0.35">
      <c r="B44" s="160" t="s">
        <v>451</v>
      </c>
      <c r="C44" s="160" t="s">
        <v>148</v>
      </c>
      <c r="D44" s="154">
        <v>540</v>
      </c>
      <c r="E44" s="33"/>
      <c r="F44" s="31"/>
    </row>
    <row r="45" spans="2:6" x14ac:dyDescent="0.35">
      <c r="B45" s="160" t="s">
        <v>457</v>
      </c>
      <c r="C45" s="160" t="s">
        <v>147</v>
      </c>
      <c r="D45" s="154">
        <v>985</v>
      </c>
      <c r="E45" s="33"/>
      <c r="F45" s="31"/>
    </row>
    <row r="46" spans="2:6" x14ac:dyDescent="0.35">
      <c r="B46" s="160" t="s">
        <v>452</v>
      </c>
      <c r="C46" s="160" t="s">
        <v>147</v>
      </c>
      <c r="D46" s="154">
        <v>1225</v>
      </c>
      <c r="E46" s="33"/>
      <c r="F46" s="31"/>
    </row>
    <row r="47" spans="2:6" x14ac:dyDescent="0.35">
      <c r="B47" s="160" t="s">
        <v>453</v>
      </c>
      <c r="C47" s="160" t="s">
        <v>148</v>
      </c>
      <c r="D47" s="154">
        <v>540</v>
      </c>
      <c r="E47" s="33"/>
      <c r="F47" s="31"/>
    </row>
    <row r="48" spans="2:6" x14ac:dyDescent="0.35">
      <c r="B48" s="160" t="s">
        <v>454</v>
      </c>
      <c r="C48" s="160" t="s">
        <v>110</v>
      </c>
      <c r="D48" s="154">
        <v>162</v>
      </c>
      <c r="E48" s="33"/>
      <c r="F48" s="31"/>
    </row>
    <row r="49" spans="2:6" x14ac:dyDescent="0.35">
      <c r="B49" s="160" t="s">
        <v>455</v>
      </c>
      <c r="C49" s="160" t="s">
        <v>110</v>
      </c>
      <c r="D49" s="154">
        <v>290</v>
      </c>
      <c r="E49" s="33"/>
      <c r="F49" s="31"/>
    </row>
    <row r="50" spans="2:6" x14ac:dyDescent="0.35">
      <c r="B50" s="196" t="s">
        <v>149</v>
      </c>
      <c r="C50" s="160"/>
      <c r="D50" s="154"/>
      <c r="E50" s="33"/>
      <c r="F50" s="31"/>
    </row>
    <row r="51" spans="2:6" x14ac:dyDescent="0.35">
      <c r="B51" s="160" t="s">
        <v>150</v>
      </c>
      <c r="C51" s="160" t="s">
        <v>87</v>
      </c>
      <c r="D51" s="154">
        <v>354.4</v>
      </c>
      <c r="E51" s="33"/>
      <c r="F51" s="31"/>
    </row>
    <row r="52" spans="2:6" x14ac:dyDescent="0.35">
      <c r="B52" s="160" t="s">
        <v>151</v>
      </c>
      <c r="C52" s="197" t="s">
        <v>87</v>
      </c>
      <c r="D52" s="154">
        <v>857.9</v>
      </c>
      <c r="E52" s="33"/>
      <c r="F52" s="31"/>
    </row>
    <row r="53" spans="2:6" x14ac:dyDescent="0.35">
      <c r="B53" s="160" t="s">
        <v>314</v>
      </c>
      <c r="C53" s="160" t="s">
        <v>87</v>
      </c>
      <c r="D53" s="154">
        <v>750</v>
      </c>
      <c r="E53" s="33"/>
      <c r="F53" s="31"/>
    </row>
    <row r="54" spans="2:6" x14ac:dyDescent="0.35">
      <c r="B54" s="160" t="s">
        <v>152</v>
      </c>
      <c r="C54" s="197" t="s">
        <v>92</v>
      </c>
      <c r="D54" s="154">
        <v>162.19999999999999</v>
      </c>
      <c r="E54" s="33"/>
      <c r="F54" s="31"/>
    </row>
    <row r="55" spans="2:6" x14ac:dyDescent="0.35">
      <c r="B55" s="160" t="s">
        <v>153</v>
      </c>
      <c r="C55" s="160" t="s">
        <v>130</v>
      </c>
      <c r="D55" s="154">
        <v>1164</v>
      </c>
      <c r="E55" s="33"/>
      <c r="F55" s="31"/>
    </row>
    <row r="56" spans="2:6" x14ac:dyDescent="0.35">
      <c r="B56" s="160" t="s">
        <v>154</v>
      </c>
      <c r="C56" s="160" t="s">
        <v>155</v>
      </c>
      <c r="D56" s="154">
        <v>1132.1600000000001</v>
      </c>
      <c r="E56" s="33"/>
      <c r="F56" s="31"/>
    </row>
    <row r="57" spans="2:6" x14ac:dyDescent="0.35">
      <c r="B57" s="160" t="s">
        <v>154</v>
      </c>
      <c r="C57" s="160" t="s">
        <v>148</v>
      </c>
      <c r="D57" s="154">
        <v>570</v>
      </c>
      <c r="E57" s="33"/>
      <c r="F57" s="31"/>
    </row>
    <row r="58" spans="2:6" x14ac:dyDescent="0.35">
      <c r="B58" s="160" t="s">
        <v>499</v>
      </c>
      <c r="C58" s="160" t="s">
        <v>148</v>
      </c>
      <c r="D58" s="154"/>
      <c r="E58" s="33"/>
      <c r="F58" s="31"/>
    </row>
    <row r="59" spans="2:6" x14ac:dyDescent="0.35">
      <c r="B59" s="160" t="s">
        <v>499</v>
      </c>
      <c r="C59" s="160" t="s">
        <v>155</v>
      </c>
      <c r="D59" s="154">
        <v>984</v>
      </c>
      <c r="E59" s="33"/>
      <c r="F59" s="31"/>
    </row>
    <row r="60" spans="2:6" x14ac:dyDescent="0.35">
      <c r="B60" s="160" t="s">
        <v>439</v>
      </c>
      <c r="C60" s="160" t="s">
        <v>148</v>
      </c>
      <c r="D60" s="154">
        <v>417.6</v>
      </c>
      <c r="E60" s="33"/>
      <c r="F60" s="31"/>
    </row>
    <row r="61" spans="2:6" x14ac:dyDescent="0.35">
      <c r="B61" s="160" t="s">
        <v>439</v>
      </c>
      <c r="C61" s="160" t="s">
        <v>155</v>
      </c>
      <c r="D61" s="154">
        <v>835.2</v>
      </c>
      <c r="E61" s="33"/>
      <c r="F61" s="31"/>
    </row>
    <row r="62" spans="2:6" x14ac:dyDescent="0.35">
      <c r="B62" s="160" t="s">
        <v>440</v>
      </c>
      <c r="C62" s="160" t="s">
        <v>148</v>
      </c>
      <c r="D62" s="154">
        <v>494</v>
      </c>
      <c r="E62" s="33"/>
      <c r="F62" s="31"/>
    </row>
    <row r="63" spans="2:6" x14ac:dyDescent="0.35">
      <c r="B63" s="160" t="s">
        <v>440</v>
      </c>
      <c r="C63" s="160" t="s">
        <v>155</v>
      </c>
      <c r="D63" s="154">
        <v>988</v>
      </c>
      <c r="E63" s="33"/>
      <c r="F63" s="31"/>
    </row>
    <row r="64" spans="2:6" x14ac:dyDescent="0.35">
      <c r="B64" s="160" t="s">
        <v>441</v>
      </c>
      <c r="C64" s="160" t="s">
        <v>148</v>
      </c>
      <c r="D64" s="154">
        <v>555</v>
      </c>
      <c r="E64" s="33"/>
      <c r="F64" s="31"/>
    </row>
    <row r="65" spans="2:6" x14ac:dyDescent="0.35">
      <c r="B65" s="160" t="s">
        <v>441</v>
      </c>
      <c r="C65" s="160" t="s">
        <v>155</v>
      </c>
      <c r="D65" s="154">
        <v>1070</v>
      </c>
      <c r="E65" s="33"/>
      <c r="F65" s="31"/>
    </row>
    <row r="66" spans="2:6" x14ac:dyDescent="0.35">
      <c r="B66" s="160" t="s">
        <v>442</v>
      </c>
      <c r="C66" s="160" t="s">
        <v>148</v>
      </c>
      <c r="D66" s="154">
        <v>340</v>
      </c>
      <c r="E66" s="33"/>
      <c r="F66" s="31"/>
    </row>
    <row r="67" spans="2:6" x14ac:dyDescent="0.35">
      <c r="B67" s="160" t="s">
        <v>442</v>
      </c>
      <c r="C67" s="160" t="s">
        <v>155</v>
      </c>
      <c r="D67" s="154">
        <v>680</v>
      </c>
      <c r="E67" s="33"/>
      <c r="F67" s="31"/>
    </row>
    <row r="68" spans="2:6" s="159" customFormat="1" x14ac:dyDescent="0.35">
      <c r="B68" s="160" t="s">
        <v>458</v>
      </c>
      <c r="C68" s="160" t="s">
        <v>148</v>
      </c>
      <c r="D68" s="154">
        <v>500</v>
      </c>
      <c r="E68" s="161"/>
      <c r="F68" s="160"/>
    </row>
    <row r="69" spans="2:6" x14ac:dyDescent="0.35">
      <c r="B69" s="160"/>
      <c r="C69" s="160"/>
      <c r="D69" s="154"/>
      <c r="E69" s="33"/>
      <c r="F69" s="31"/>
    </row>
    <row r="70" spans="2:6" x14ac:dyDescent="0.35">
      <c r="B70" s="160"/>
      <c r="C70" s="160"/>
      <c r="D70" s="154"/>
      <c r="E70" s="33"/>
      <c r="F70" s="31"/>
    </row>
    <row r="71" spans="2:6" x14ac:dyDescent="0.35">
      <c r="B71" s="196" t="s">
        <v>156</v>
      </c>
      <c r="C71" s="160"/>
      <c r="D71" s="154"/>
      <c r="E71" s="33"/>
      <c r="F71" s="31"/>
    </row>
    <row r="72" spans="2:6" x14ac:dyDescent="0.35">
      <c r="B72" s="160" t="s">
        <v>157</v>
      </c>
      <c r="C72" s="160" t="s">
        <v>497</v>
      </c>
      <c r="D72" s="154">
        <v>175.5</v>
      </c>
      <c r="E72" s="33"/>
      <c r="F72" s="31"/>
    </row>
    <row r="73" spans="2:6" x14ac:dyDescent="0.35">
      <c r="B73" s="160" t="s">
        <v>158</v>
      </c>
      <c r="C73" s="160" t="s">
        <v>498</v>
      </c>
      <c r="D73" s="154">
        <v>763</v>
      </c>
      <c r="E73" s="33"/>
      <c r="F73" s="31"/>
    </row>
    <row r="74" spans="2:6" x14ac:dyDescent="0.35">
      <c r="B74" s="160" t="s">
        <v>315</v>
      </c>
      <c r="C74" s="160" t="s">
        <v>498</v>
      </c>
      <c r="D74" s="154">
        <v>990</v>
      </c>
      <c r="E74" s="33"/>
      <c r="F74" s="31"/>
    </row>
    <row r="75" spans="2:6" x14ac:dyDescent="0.35">
      <c r="B75" s="160" t="s">
        <v>159</v>
      </c>
      <c r="C75" s="160" t="s">
        <v>160</v>
      </c>
      <c r="D75" s="154">
        <v>1062</v>
      </c>
      <c r="E75" s="33"/>
      <c r="F75" s="31"/>
    </row>
    <row r="76" spans="2:6" x14ac:dyDescent="0.35">
      <c r="B76" s="160" t="s">
        <v>161</v>
      </c>
      <c r="C76" s="197" t="s">
        <v>316</v>
      </c>
      <c r="D76" s="154">
        <v>570</v>
      </c>
      <c r="E76" s="33"/>
      <c r="F76" s="31"/>
    </row>
    <row r="77" spans="2:6" x14ac:dyDescent="0.35">
      <c r="B77" s="160" t="s">
        <v>444</v>
      </c>
      <c r="C77" s="160" t="s">
        <v>77</v>
      </c>
      <c r="D77" s="154">
        <v>1200</v>
      </c>
      <c r="E77" s="33"/>
      <c r="F77" s="31"/>
    </row>
    <row r="78" spans="2:6" x14ac:dyDescent="0.35">
      <c r="B78" s="160" t="s">
        <v>500</v>
      </c>
      <c r="C78" s="160" t="s">
        <v>77</v>
      </c>
      <c r="D78" s="154">
        <v>1200</v>
      </c>
      <c r="E78" s="33"/>
      <c r="F78" s="31"/>
    </row>
    <row r="79" spans="2:6" x14ac:dyDescent="0.35">
      <c r="B79" s="160" t="s">
        <v>162</v>
      </c>
      <c r="C79" s="160" t="s">
        <v>77</v>
      </c>
      <c r="D79" s="154">
        <v>1200</v>
      </c>
      <c r="E79" s="33"/>
      <c r="F79" s="31"/>
    </row>
    <row r="80" spans="2:6" x14ac:dyDescent="0.35">
      <c r="B80" s="160" t="s">
        <v>164</v>
      </c>
      <c r="C80" s="160" t="s">
        <v>501</v>
      </c>
      <c r="D80" s="154">
        <v>1125</v>
      </c>
      <c r="E80" s="33"/>
      <c r="F80" s="31"/>
    </row>
    <row r="81" spans="2:6" x14ac:dyDescent="0.35">
      <c r="B81" s="160" t="s">
        <v>165</v>
      </c>
      <c r="C81" s="160" t="s">
        <v>493</v>
      </c>
      <c r="D81" s="154">
        <v>8685</v>
      </c>
      <c r="E81" s="33"/>
      <c r="F81" s="31"/>
    </row>
    <row r="82" spans="2:6" x14ac:dyDescent="0.35">
      <c r="B82" s="160" t="s">
        <v>166</v>
      </c>
      <c r="C82" s="160" t="s">
        <v>167</v>
      </c>
      <c r="D82" s="154">
        <v>1548</v>
      </c>
      <c r="E82" s="33"/>
      <c r="F82" s="31"/>
    </row>
    <row r="83" spans="2:6" x14ac:dyDescent="0.35">
      <c r="B83" s="160" t="s">
        <v>166</v>
      </c>
      <c r="C83" s="160" t="s">
        <v>493</v>
      </c>
      <c r="D83" s="154">
        <v>11528.8</v>
      </c>
      <c r="E83" s="33"/>
      <c r="F83" s="31"/>
    </row>
    <row r="84" spans="2:6" x14ac:dyDescent="0.35">
      <c r="B84" s="160" t="s">
        <v>502</v>
      </c>
      <c r="C84" s="160" t="s">
        <v>503</v>
      </c>
      <c r="D84" s="154">
        <v>1763</v>
      </c>
      <c r="E84" s="33"/>
      <c r="F84" s="31"/>
    </row>
    <row r="85" spans="2:6" x14ac:dyDescent="0.35">
      <c r="B85" s="160" t="s">
        <v>168</v>
      </c>
      <c r="C85" s="160" t="s">
        <v>30</v>
      </c>
      <c r="D85" s="154">
        <v>393.3</v>
      </c>
      <c r="E85" s="33"/>
      <c r="F85" s="31"/>
    </row>
    <row r="86" spans="2:6" x14ac:dyDescent="0.35">
      <c r="B86" s="160" t="s">
        <v>168</v>
      </c>
      <c r="C86" s="160" t="s">
        <v>87</v>
      </c>
      <c r="D86" s="154">
        <v>310</v>
      </c>
      <c r="E86" s="33"/>
      <c r="F86" s="31"/>
    </row>
    <row r="87" spans="2:6" x14ac:dyDescent="0.35">
      <c r="B87" s="160" t="s">
        <v>193</v>
      </c>
      <c r="C87" s="160" t="s">
        <v>147</v>
      </c>
      <c r="D87" s="154">
        <v>350</v>
      </c>
      <c r="E87" s="33"/>
      <c r="F87" s="31"/>
    </row>
    <row r="88" spans="2:6" x14ac:dyDescent="0.35">
      <c r="B88" s="160" t="s">
        <v>507</v>
      </c>
      <c r="C88" s="160" t="s">
        <v>163</v>
      </c>
      <c r="D88" s="154">
        <v>253.2</v>
      </c>
      <c r="E88" s="33"/>
      <c r="F88" s="31"/>
    </row>
    <row r="89" spans="2:6" x14ac:dyDescent="0.35">
      <c r="B89" s="160" t="s">
        <v>506</v>
      </c>
      <c r="C89" s="160" t="s">
        <v>92</v>
      </c>
      <c r="D89" s="154">
        <v>886.6</v>
      </c>
      <c r="E89" s="33"/>
      <c r="F89" s="31"/>
    </row>
    <row r="90" spans="2:6" x14ac:dyDescent="0.35">
      <c r="B90" s="160" t="s">
        <v>504</v>
      </c>
      <c r="C90" s="160" t="s">
        <v>505</v>
      </c>
      <c r="D90" s="154">
        <v>1734</v>
      </c>
      <c r="E90" s="33"/>
      <c r="F90" s="31"/>
    </row>
    <row r="91" spans="2:6" x14ac:dyDescent="0.35">
      <c r="B91" s="160" t="s">
        <v>170</v>
      </c>
      <c r="C91" s="160" t="s">
        <v>92</v>
      </c>
      <c r="D91" s="154">
        <v>862</v>
      </c>
      <c r="E91" s="33"/>
      <c r="F91" s="31"/>
    </row>
    <row r="92" spans="2:6" x14ac:dyDescent="0.35">
      <c r="B92" s="160" t="s">
        <v>171</v>
      </c>
      <c r="C92" s="160" t="s">
        <v>163</v>
      </c>
      <c r="D92" s="154">
        <v>1286.9000000000001</v>
      </c>
      <c r="E92" s="33"/>
      <c r="F92" s="31"/>
    </row>
    <row r="93" spans="2:6" x14ac:dyDescent="0.35">
      <c r="B93" s="160" t="s">
        <v>172</v>
      </c>
      <c r="C93" s="160" t="s">
        <v>134</v>
      </c>
      <c r="D93" s="154">
        <v>1194.9000000000001</v>
      </c>
      <c r="E93" s="33"/>
      <c r="F93" s="31"/>
    </row>
    <row r="94" spans="2:6" x14ac:dyDescent="0.35">
      <c r="B94" s="160" t="s">
        <v>173</v>
      </c>
      <c r="C94" s="160" t="s">
        <v>174</v>
      </c>
      <c r="D94" s="154">
        <v>554.9</v>
      </c>
      <c r="E94" s="33"/>
      <c r="F94" s="31"/>
    </row>
    <row r="95" spans="2:6" x14ac:dyDescent="0.35">
      <c r="B95" s="160" t="s">
        <v>173</v>
      </c>
      <c r="C95" s="160" t="s">
        <v>169</v>
      </c>
      <c r="D95" s="154">
        <v>1388.3</v>
      </c>
      <c r="E95" s="33"/>
      <c r="F95" s="31"/>
    </row>
    <row r="96" spans="2:6" x14ac:dyDescent="0.35">
      <c r="B96" s="160" t="s">
        <v>546</v>
      </c>
      <c r="C96" s="160" t="s">
        <v>547</v>
      </c>
      <c r="D96" s="154">
        <v>1200</v>
      </c>
      <c r="E96" s="33"/>
      <c r="F96" s="31"/>
    </row>
    <row r="97" spans="2:6" x14ac:dyDescent="0.35">
      <c r="B97" s="160" t="s">
        <v>175</v>
      </c>
      <c r="C97" s="160" t="s">
        <v>110</v>
      </c>
      <c r="D97" s="154">
        <v>1026</v>
      </c>
      <c r="E97" s="33"/>
      <c r="F97" s="31"/>
    </row>
    <row r="98" spans="2:6" x14ac:dyDescent="0.35">
      <c r="B98" s="160" t="s">
        <v>176</v>
      </c>
      <c r="C98" s="160" t="s">
        <v>87</v>
      </c>
      <c r="D98" s="154">
        <v>638.4</v>
      </c>
      <c r="E98" s="33"/>
      <c r="F98" s="31"/>
    </row>
    <row r="99" spans="2:6" x14ac:dyDescent="0.35">
      <c r="B99" s="160" t="s">
        <v>175</v>
      </c>
      <c r="C99" s="160" t="s">
        <v>92</v>
      </c>
      <c r="D99" s="154">
        <v>89.7</v>
      </c>
      <c r="E99" s="33"/>
      <c r="F99" s="31"/>
    </row>
    <row r="100" spans="2:6" x14ac:dyDescent="0.35">
      <c r="B100" s="160" t="s">
        <v>509</v>
      </c>
      <c r="C100" s="160" t="s">
        <v>508</v>
      </c>
      <c r="D100" s="154">
        <v>84</v>
      </c>
      <c r="E100" s="33"/>
      <c r="F100" s="31"/>
    </row>
    <row r="101" spans="2:6" x14ac:dyDescent="0.35">
      <c r="B101" s="160" t="s">
        <v>177</v>
      </c>
      <c r="C101" s="160" t="s">
        <v>92</v>
      </c>
      <c r="D101" s="154">
        <v>480.9</v>
      </c>
      <c r="E101" s="33"/>
      <c r="F101" s="31"/>
    </row>
    <row r="102" spans="2:6" x14ac:dyDescent="0.35">
      <c r="B102" s="160" t="s">
        <v>177</v>
      </c>
      <c r="C102" s="160" t="s">
        <v>87</v>
      </c>
      <c r="D102" s="154">
        <v>1924.3</v>
      </c>
      <c r="E102" s="33"/>
      <c r="F102" s="31"/>
    </row>
    <row r="103" spans="2:6" x14ac:dyDescent="0.35">
      <c r="B103" s="160" t="s">
        <v>178</v>
      </c>
      <c r="C103" s="160" t="s">
        <v>179</v>
      </c>
      <c r="D103" s="154">
        <v>9926.7999999999993</v>
      </c>
      <c r="E103" s="33"/>
      <c r="F103" s="31"/>
    </row>
    <row r="104" spans="2:6" x14ac:dyDescent="0.35">
      <c r="B104" s="160" t="s">
        <v>178</v>
      </c>
      <c r="C104" s="160" t="s">
        <v>180</v>
      </c>
      <c r="D104" s="154">
        <v>2534.4</v>
      </c>
      <c r="E104" s="33"/>
      <c r="F104" s="31"/>
    </row>
    <row r="105" spans="2:6" x14ac:dyDescent="0.35">
      <c r="B105" s="160" t="s">
        <v>178</v>
      </c>
      <c r="C105" s="160" t="s">
        <v>510</v>
      </c>
      <c r="D105" s="154">
        <v>1973.4</v>
      </c>
      <c r="E105" s="33"/>
      <c r="F105" s="31"/>
    </row>
    <row r="106" spans="2:6" x14ac:dyDescent="0.35">
      <c r="B106" s="160" t="s">
        <v>181</v>
      </c>
      <c r="C106" s="160" t="s">
        <v>130</v>
      </c>
      <c r="D106" s="154">
        <v>138</v>
      </c>
      <c r="E106" s="33"/>
      <c r="F106" s="31"/>
    </row>
    <row r="107" spans="2:6" x14ac:dyDescent="0.35">
      <c r="B107" s="160" t="s">
        <v>182</v>
      </c>
      <c r="C107" s="160" t="s">
        <v>130</v>
      </c>
      <c r="D107" s="154">
        <v>138</v>
      </c>
      <c r="E107" s="33"/>
      <c r="F107" s="31"/>
    </row>
    <row r="108" spans="2:6" x14ac:dyDescent="0.35">
      <c r="B108" s="160" t="s">
        <v>183</v>
      </c>
      <c r="C108" s="160" t="s">
        <v>130</v>
      </c>
      <c r="D108" s="154">
        <v>138</v>
      </c>
      <c r="E108" s="33"/>
      <c r="F108" s="31"/>
    </row>
    <row r="109" spans="2:6" x14ac:dyDescent="0.35">
      <c r="B109" s="160" t="s">
        <v>184</v>
      </c>
      <c r="C109" s="160" t="s">
        <v>130</v>
      </c>
      <c r="D109" s="154">
        <v>138</v>
      </c>
      <c r="E109" s="33"/>
      <c r="F109" s="31"/>
    </row>
    <row r="110" spans="2:6" x14ac:dyDescent="0.35">
      <c r="B110" s="160" t="s">
        <v>185</v>
      </c>
      <c r="C110" s="160" t="s">
        <v>92</v>
      </c>
      <c r="D110" s="154">
        <v>451.8</v>
      </c>
      <c r="E110" s="33"/>
      <c r="F110" s="31"/>
    </row>
    <row r="111" spans="2:6" x14ac:dyDescent="0.35">
      <c r="B111" s="160" t="s">
        <v>511</v>
      </c>
      <c r="C111" s="160"/>
      <c r="D111" s="154"/>
      <c r="E111" s="33"/>
      <c r="F111" s="31"/>
    </row>
    <row r="112" spans="2:6" x14ac:dyDescent="0.35">
      <c r="B112" s="160" t="s">
        <v>186</v>
      </c>
      <c r="C112" s="160" t="s">
        <v>92</v>
      </c>
      <c r="D112" s="154">
        <v>359.6</v>
      </c>
      <c r="E112" s="33"/>
      <c r="F112" s="31"/>
    </row>
    <row r="113" spans="2:6" x14ac:dyDescent="0.35">
      <c r="B113" s="160" t="s">
        <v>186</v>
      </c>
      <c r="C113" s="160" t="s">
        <v>180</v>
      </c>
      <c r="D113" s="154">
        <v>119.9</v>
      </c>
      <c r="E113" s="33"/>
      <c r="F113" s="31"/>
    </row>
    <row r="114" spans="2:6" x14ac:dyDescent="0.35">
      <c r="B114" s="160" t="s">
        <v>187</v>
      </c>
      <c r="C114" s="160" t="s">
        <v>130</v>
      </c>
      <c r="D114" s="154">
        <v>853.8</v>
      </c>
      <c r="E114" s="33"/>
      <c r="F114" s="31"/>
    </row>
    <row r="115" spans="2:6" x14ac:dyDescent="0.35">
      <c r="B115" s="160" t="s">
        <v>317</v>
      </c>
      <c r="C115" s="160" t="s">
        <v>130</v>
      </c>
      <c r="D115" s="154">
        <v>351.5</v>
      </c>
      <c r="E115" s="33"/>
      <c r="F115" s="31"/>
    </row>
    <row r="116" spans="2:6" x14ac:dyDescent="0.35">
      <c r="B116" s="160" t="s">
        <v>188</v>
      </c>
      <c r="C116" s="160" t="s">
        <v>130</v>
      </c>
      <c r="D116" s="154">
        <v>182.9</v>
      </c>
      <c r="E116" s="33"/>
      <c r="F116" s="31"/>
    </row>
    <row r="117" spans="2:6" x14ac:dyDescent="0.35">
      <c r="B117" s="160" t="s">
        <v>318</v>
      </c>
      <c r="C117" s="160" t="s">
        <v>77</v>
      </c>
      <c r="D117" s="154">
        <v>251</v>
      </c>
      <c r="E117" s="33"/>
      <c r="F117" s="31"/>
    </row>
    <row r="118" spans="2:6" x14ac:dyDescent="0.35">
      <c r="B118" s="160" t="s">
        <v>319</v>
      </c>
      <c r="C118" s="160" t="s">
        <v>131</v>
      </c>
      <c r="D118" s="154">
        <v>945</v>
      </c>
      <c r="E118" s="33"/>
      <c r="F118" s="31"/>
    </row>
    <row r="119" spans="2:6" x14ac:dyDescent="0.35">
      <c r="B119" s="160" t="s">
        <v>189</v>
      </c>
      <c r="C119" s="160" t="s">
        <v>131</v>
      </c>
      <c r="D119" s="154">
        <v>1323</v>
      </c>
      <c r="E119" s="33"/>
      <c r="F119" s="31"/>
    </row>
    <row r="120" spans="2:6" x14ac:dyDescent="0.35">
      <c r="B120" s="160" t="s">
        <v>190</v>
      </c>
      <c r="C120" s="160" t="s">
        <v>92</v>
      </c>
      <c r="D120" s="154">
        <v>405.1</v>
      </c>
      <c r="E120" s="33"/>
      <c r="F120" s="31"/>
    </row>
    <row r="121" spans="2:6" x14ac:dyDescent="0.35">
      <c r="B121" s="160" t="s">
        <v>190</v>
      </c>
      <c r="C121" s="160" t="s">
        <v>87</v>
      </c>
      <c r="D121" s="154">
        <v>1572.8</v>
      </c>
      <c r="E121" s="33"/>
      <c r="F121" s="31"/>
    </row>
    <row r="122" spans="2:6" x14ac:dyDescent="0.35">
      <c r="B122" s="160" t="s">
        <v>191</v>
      </c>
      <c r="C122" s="160" t="s">
        <v>87</v>
      </c>
      <c r="D122" s="154">
        <v>877.2</v>
      </c>
      <c r="E122" s="33"/>
      <c r="F122" s="31"/>
    </row>
    <row r="123" spans="2:6" x14ac:dyDescent="0.35">
      <c r="B123" s="160" t="s">
        <v>192</v>
      </c>
      <c r="C123" s="160" t="s">
        <v>179</v>
      </c>
      <c r="D123" s="154">
        <v>9926.7999999999993</v>
      </c>
      <c r="E123" s="33"/>
      <c r="F123" s="31"/>
    </row>
    <row r="124" spans="2:6" x14ac:dyDescent="0.35">
      <c r="B124" s="160" t="s">
        <v>193</v>
      </c>
      <c r="C124" s="160" t="s">
        <v>147</v>
      </c>
      <c r="D124" s="154">
        <v>450</v>
      </c>
      <c r="E124" s="33"/>
      <c r="F124" s="31"/>
    </row>
    <row r="125" spans="2:6" x14ac:dyDescent="0.35">
      <c r="B125" s="160" t="s">
        <v>194</v>
      </c>
      <c r="C125" s="160" t="s">
        <v>92</v>
      </c>
      <c r="D125" s="154">
        <v>42.7</v>
      </c>
      <c r="E125" s="33"/>
      <c r="F125" s="31"/>
    </row>
    <row r="126" spans="2:6" x14ac:dyDescent="0.35">
      <c r="B126" s="160" t="s">
        <v>320</v>
      </c>
      <c r="C126" s="160" t="s">
        <v>110</v>
      </c>
      <c r="D126" s="154">
        <v>263.5</v>
      </c>
      <c r="E126" s="33"/>
      <c r="F126" s="31"/>
    </row>
    <row r="127" spans="2:6" x14ac:dyDescent="0.35">
      <c r="B127" s="160" t="s">
        <v>194</v>
      </c>
      <c r="C127" s="160" t="s">
        <v>87</v>
      </c>
      <c r="D127" s="154">
        <v>160.19999999999999</v>
      </c>
      <c r="E127" s="33"/>
      <c r="F127" s="31"/>
    </row>
    <row r="128" spans="2:6" x14ac:dyDescent="0.35">
      <c r="B128" s="160" t="s">
        <v>194</v>
      </c>
      <c r="C128" s="160" t="s">
        <v>110</v>
      </c>
      <c r="D128" s="154">
        <v>288.39999999999998</v>
      </c>
      <c r="E128" s="33"/>
      <c r="F128" s="31"/>
    </row>
    <row r="129" spans="2:6" x14ac:dyDescent="0.35">
      <c r="B129" s="160" t="s">
        <v>195</v>
      </c>
      <c r="C129" s="160" t="s">
        <v>196</v>
      </c>
      <c r="D129" s="154">
        <v>1755</v>
      </c>
      <c r="E129" s="33"/>
      <c r="F129" s="31"/>
    </row>
    <row r="130" spans="2:6" x14ac:dyDescent="0.35">
      <c r="B130" s="160" t="s">
        <v>195</v>
      </c>
      <c r="C130" s="160" t="s">
        <v>130</v>
      </c>
      <c r="D130" s="154">
        <v>351</v>
      </c>
      <c r="E130" s="33"/>
      <c r="F130" s="31"/>
    </row>
    <row r="131" spans="2:6" x14ac:dyDescent="0.35">
      <c r="B131" s="160" t="s">
        <v>197</v>
      </c>
      <c r="C131" s="160" t="s">
        <v>196</v>
      </c>
      <c r="D131" s="154">
        <v>1080</v>
      </c>
      <c r="E131" s="33"/>
      <c r="F131" s="31"/>
    </row>
    <row r="132" spans="2:6" x14ac:dyDescent="0.35">
      <c r="B132" s="160" t="s">
        <v>197</v>
      </c>
      <c r="C132" s="160" t="s">
        <v>198</v>
      </c>
      <c r="D132" s="154">
        <v>178.5</v>
      </c>
      <c r="E132" s="33"/>
      <c r="F132" s="31"/>
    </row>
    <row r="133" spans="2:6" x14ac:dyDescent="0.35">
      <c r="B133" s="160" t="s">
        <v>199</v>
      </c>
      <c r="C133" s="160" t="s">
        <v>143</v>
      </c>
      <c r="D133" s="154">
        <v>3203.5</v>
      </c>
      <c r="E133" s="33"/>
      <c r="F133" s="31"/>
    </row>
    <row r="134" spans="2:6" x14ac:dyDescent="0.35">
      <c r="B134" s="160" t="s">
        <v>199</v>
      </c>
      <c r="C134" s="160" t="s">
        <v>131</v>
      </c>
      <c r="D134" s="154">
        <v>406</v>
      </c>
      <c r="E134" s="33"/>
      <c r="F134" s="31"/>
    </row>
    <row r="135" spans="2:6" x14ac:dyDescent="0.35">
      <c r="B135" s="160" t="s">
        <v>200</v>
      </c>
      <c r="C135" s="160" t="s">
        <v>201</v>
      </c>
      <c r="D135" s="154">
        <v>725</v>
      </c>
      <c r="E135" s="33"/>
      <c r="F135" s="31"/>
    </row>
    <row r="136" spans="2:6" x14ac:dyDescent="0.35">
      <c r="B136" s="160" t="s">
        <v>202</v>
      </c>
      <c r="C136" s="160" t="s">
        <v>131</v>
      </c>
      <c r="D136" s="154">
        <v>533.20000000000005</v>
      </c>
      <c r="E136" s="33"/>
      <c r="F136" s="31"/>
    </row>
    <row r="137" spans="2:6" x14ac:dyDescent="0.35">
      <c r="B137" s="160" t="s">
        <v>203</v>
      </c>
      <c r="C137" s="160" t="s">
        <v>204</v>
      </c>
      <c r="D137" s="198">
        <v>332</v>
      </c>
      <c r="E137" s="33"/>
      <c r="F137" s="31"/>
    </row>
    <row r="138" spans="2:6" x14ac:dyDescent="0.35">
      <c r="B138" s="160" t="s">
        <v>479</v>
      </c>
      <c r="C138" s="160" t="s">
        <v>480</v>
      </c>
      <c r="D138" s="198">
        <v>940</v>
      </c>
      <c r="E138" s="33"/>
      <c r="F138" s="31"/>
    </row>
    <row r="139" spans="2:6" x14ac:dyDescent="0.35">
      <c r="B139" s="160"/>
      <c r="C139" s="160"/>
      <c r="D139" s="198"/>
      <c r="E139" s="33"/>
      <c r="F139" s="31"/>
    </row>
    <row r="140" spans="2:6" x14ac:dyDescent="0.35">
      <c r="B140" s="160"/>
      <c r="C140" s="160"/>
      <c r="D140" s="198"/>
      <c r="E140" s="33"/>
      <c r="F140" s="31"/>
    </row>
    <row r="141" spans="2:6" x14ac:dyDescent="0.35">
      <c r="B141" s="196" t="s">
        <v>205</v>
      </c>
      <c r="C141" s="160"/>
      <c r="D141" s="154"/>
      <c r="E141" s="33"/>
      <c r="F141" s="31"/>
    </row>
    <row r="142" spans="2:6" x14ac:dyDescent="0.35">
      <c r="B142" s="160" t="s">
        <v>206</v>
      </c>
      <c r="C142" s="160" t="s">
        <v>18</v>
      </c>
      <c r="D142" s="154">
        <v>600</v>
      </c>
      <c r="E142" s="33"/>
      <c r="F142" s="31"/>
    </row>
    <row r="143" spans="2:6" x14ac:dyDescent="0.35">
      <c r="B143" s="160" t="s">
        <v>207</v>
      </c>
      <c r="C143" s="160" t="s">
        <v>18</v>
      </c>
      <c r="D143" s="154">
        <v>745</v>
      </c>
      <c r="E143" s="33"/>
      <c r="F143" s="31"/>
    </row>
    <row r="144" spans="2:6" x14ac:dyDescent="0.35">
      <c r="B144" s="160" t="s">
        <v>512</v>
      </c>
      <c r="C144" s="160" t="s">
        <v>18</v>
      </c>
      <c r="D144" s="154">
        <v>780</v>
      </c>
      <c r="E144" s="33"/>
      <c r="F144" s="31"/>
    </row>
    <row r="145" spans="2:6" x14ac:dyDescent="0.35">
      <c r="B145" s="160" t="s">
        <v>417</v>
      </c>
      <c r="C145" s="160" t="s">
        <v>18</v>
      </c>
      <c r="D145" s="154">
        <v>650</v>
      </c>
      <c r="E145" s="33"/>
      <c r="F145" s="31"/>
    </row>
    <row r="146" spans="2:6" x14ac:dyDescent="0.35">
      <c r="B146" s="160" t="s">
        <v>208</v>
      </c>
      <c r="C146" s="160" t="s">
        <v>18</v>
      </c>
      <c r="D146" s="154">
        <v>570</v>
      </c>
      <c r="E146" s="33"/>
      <c r="F146" s="31"/>
    </row>
    <row r="147" spans="2:6" x14ac:dyDescent="0.35">
      <c r="B147" s="160" t="s">
        <v>209</v>
      </c>
      <c r="C147" s="160" t="s">
        <v>18</v>
      </c>
      <c r="D147" s="154">
        <v>620</v>
      </c>
      <c r="E147" s="33"/>
      <c r="F147" s="31"/>
    </row>
    <row r="148" spans="2:6" x14ac:dyDescent="0.35">
      <c r="B148" s="160" t="s">
        <v>210</v>
      </c>
      <c r="C148" s="160" t="s">
        <v>211</v>
      </c>
      <c r="D148" s="154">
        <v>690</v>
      </c>
      <c r="E148" s="33"/>
      <c r="F148" s="31"/>
    </row>
    <row r="149" spans="2:6" x14ac:dyDescent="0.35">
      <c r="B149" s="160" t="s">
        <v>443</v>
      </c>
      <c r="C149" s="160" t="s">
        <v>18</v>
      </c>
      <c r="D149" s="154">
        <v>595</v>
      </c>
      <c r="E149" s="33"/>
      <c r="F149" s="31"/>
    </row>
    <row r="150" spans="2:6" x14ac:dyDescent="0.35">
      <c r="B150" s="160" t="s">
        <v>212</v>
      </c>
      <c r="C150" s="160" t="s">
        <v>18</v>
      </c>
      <c r="D150" s="154">
        <v>666</v>
      </c>
      <c r="E150" s="33"/>
      <c r="F150" s="31"/>
    </row>
    <row r="151" spans="2:6" x14ac:dyDescent="0.35">
      <c r="B151" s="160" t="s">
        <v>213</v>
      </c>
      <c r="C151" s="160" t="s">
        <v>321</v>
      </c>
      <c r="D151" s="154">
        <v>95</v>
      </c>
      <c r="E151" s="33"/>
      <c r="F151" s="31"/>
    </row>
    <row r="152" spans="2:6" x14ac:dyDescent="0.35">
      <c r="B152" s="160" t="s">
        <v>215</v>
      </c>
      <c r="C152" s="160" t="s">
        <v>147</v>
      </c>
      <c r="D152" s="154">
        <v>1370</v>
      </c>
      <c r="E152" s="33"/>
      <c r="F152" s="31"/>
    </row>
    <row r="153" spans="2:6" x14ac:dyDescent="0.35">
      <c r="B153" s="160" t="s">
        <v>101</v>
      </c>
      <c r="C153" s="160" t="s">
        <v>93</v>
      </c>
      <c r="D153" s="154">
        <v>153</v>
      </c>
      <c r="E153" s="33"/>
      <c r="F153" s="31"/>
    </row>
    <row r="154" spans="2:6" x14ac:dyDescent="0.35">
      <c r="B154" s="160" t="s">
        <v>101</v>
      </c>
      <c r="C154" s="160" t="s">
        <v>223</v>
      </c>
      <c r="D154" s="154">
        <v>650</v>
      </c>
      <c r="E154" s="33"/>
      <c r="F154" s="31"/>
    </row>
    <row r="155" spans="2:6" x14ac:dyDescent="0.35">
      <c r="B155" s="160" t="s">
        <v>216</v>
      </c>
      <c r="C155" s="160" t="s">
        <v>34</v>
      </c>
      <c r="D155" s="154">
        <v>230</v>
      </c>
      <c r="E155" s="33"/>
      <c r="F155" s="31"/>
    </row>
    <row r="156" spans="2:6" x14ac:dyDescent="0.35">
      <c r="B156" s="160" t="s">
        <v>216</v>
      </c>
      <c r="C156" s="160" t="s">
        <v>26</v>
      </c>
      <c r="D156" s="154">
        <v>700</v>
      </c>
      <c r="E156" s="33"/>
      <c r="F156" s="31"/>
    </row>
    <row r="157" spans="2:6" x14ac:dyDescent="0.35">
      <c r="B157" s="160" t="s">
        <v>418</v>
      </c>
      <c r="C157" s="160" t="s">
        <v>148</v>
      </c>
      <c r="D157" s="154">
        <v>430</v>
      </c>
      <c r="E157" s="33"/>
      <c r="F157" s="31"/>
    </row>
    <row r="158" spans="2:6" x14ac:dyDescent="0.35">
      <c r="B158" s="160" t="s">
        <v>419</v>
      </c>
      <c r="C158" s="160" t="s">
        <v>148</v>
      </c>
      <c r="D158" s="154">
        <v>430</v>
      </c>
      <c r="E158" s="33"/>
      <c r="F158" s="31"/>
    </row>
    <row r="159" spans="2:6" x14ac:dyDescent="0.35">
      <c r="B159" s="160" t="s">
        <v>219</v>
      </c>
      <c r="C159" s="160" t="s">
        <v>65</v>
      </c>
      <c r="D159" s="154">
        <v>55</v>
      </c>
      <c r="E159" s="33"/>
      <c r="F159" s="31"/>
    </row>
    <row r="160" spans="2:6" x14ac:dyDescent="0.35">
      <c r="B160" s="160" t="s">
        <v>428</v>
      </c>
      <c r="C160" s="160" t="s">
        <v>26</v>
      </c>
      <c r="D160" s="154">
        <v>565</v>
      </c>
      <c r="E160" s="33"/>
      <c r="F160" s="31"/>
    </row>
    <row r="161" spans="2:6" x14ac:dyDescent="0.35">
      <c r="B161" s="160" t="s">
        <v>220</v>
      </c>
      <c r="C161" s="160" t="s">
        <v>93</v>
      </c>
      <c r="D161" s="154">
        <v>72</v>
      </c>
      <c r="E161" s="33"/>
      <c r="F161" s="31"/>
    </row>
    <row r="162" spans="2:6" x14ac:dyDescent="0.35">
      <c r="B162" s="160" t="s">
        <v>221</v>
      </c>
      <c r="C162" s="160" t="s">
        <v>110</v>
      </c>
      <c r="D162" s="154">
        <v>723.6</v>
      </c>
      <c r="E162" s="33"/>
      <c r="F162" s="31"/>
    </row>
    <row r="163" spans="2:6" s="53" customFormat="1" x14ac:dyDescent="0.35">
      <c r="B163" s="160" t="s">
        <v>513</v>
      </c>
      <c r="C163" s="160" t="s">
        <v>147</v>
      </c>
      <c r="D163" s="154">
        <v>600</v>
      </c>
      <c r="E163" s="185"/>
      <c r="F163" s="152"/>
    </row>
    <row r="164" spans="2:6" s="53" customFormat="1" x14ac:dyDescent="0.35">
      <c r="B164" s="160" t="s">
        <v>222</v>
      </c>
      <c r="C164" s="160" t="s">
        <v>93</v>
      </c>
      <c r="D164" s="154">
        <v>60</v>
      </c>
      <c r="E164" s="185"/>
      <c r="F164" s="152"/>
    </row>
    <row r="165" spans="2:6" s="53" customFormat="1" x14ac:dyDescent="0.35">
      <c r="B165" s="160" t="s">
        <v>222</v>
      </c>
      <c r="C165" s="160" t="s">
        <v>223</v>
      </c>
      <c r="D165" s="154">
        <v>222.8</v>
      </c>
      <c r="E165" s="185"/>
      <c r="F165" s="152"/>
    </row>
    <row r="166" spans="2:6" s="53" customFormat="1" x14ac:dyDescent="0.35">
      <c r="B166" s="160" t="s">
        <v>224</v>
      </c>
      <c r="C166" s="160" t="s">
        <v>225</v>
      </c>
      <c r="D166" s="154">
        <v>174.1</v>
      </c>
      <c r="E166" s="185"/>
      <c r="F166" s="152"/>
    </row>
    <row r="167" spans="2:6" x14ac:dyDescent="0.35">
      <c r="B167" s="160" t="s">
        <v>226</v>
      </c>
      <c r="C167" s="160" t="s">
        <v>148</v>
      </c>
      <c r="D167" s="154">
        <v>192.8</v>
      </c>
      <c r="E167" s="33"/>
      <c r="F167" s="31"/>
    </row>
    <row r="168" spans="2:6" x14ac:dyDescent="0.35">
      <c r="B168" s="160" t="s">
        <v>214</v>
      </c>
      <c r="C168" s="160" t="s">
        <v>147</v>
      </c>
      <c r="D168" s="154">
        <v>220</v>
      </c>
      <c r="E168" s="33"/>
      <c r="F168" s="31"/>
    </row>
    <row r="169" spans="2:6" x14ac:dyDescent="0.35">
      <c r="B169" s="160" t="s">
        <v>227</v>
      </c>
      <c r="C169" s="160" t="s">
        <v>147</v>
      </c>
      <c r="D169" s="154">
        <v>274.2</v>
      </c>
      <c r="E169" s="33"/>
      <c r="F169" s="31"/>
    </row>
    <row r="170" spans="2:6" x14ac:dyDescent="0.35">
      <c r="B170" s="160" t="s">
        <v>237</v>
      </c>
      <c r="C170" s="160" t="s">
        <v>93</v>
      </c>
      <c r="D170" s="154">
        <v>70.7</v>
      </c>
      <c r="E170" s="33"/>
      <c r="F170" s="31"/>
    </row>
    <row r="171" spans="2:6" x14ac:dyDescent="0.35">
      <c r="B171" s="160" t="s">
        <v>238</v>
      </c>
      <c r="C171" s="160" t="s">
        <v>26</v>
      </c>
      <c r="D171" s="154">
        <v>560</v>
      </c>
      <c r="E171" s="33"/>
      <c r="F171" s="31"/>
    </row>
    <row r="172" spans="2:6" x14ac:dyDescent="0.35">
      <c r="B172" s="160" t="s">
        <v>554</v>
      </c>
      <c r="C172" s="160" t="s">
        <v>553</v>
      </c>
      <c r="D172" s="154">
        <v>20</v>
      </c>
      <c r="E172" s="33"/>
      <c r="F172" s="31"/>
    </row>
    <row r="173" spans="2:6" x14ac:dyDescent="0.35">
      <c r="B173" s="199"/>
      <c r="C173" s="203"/>
      <c r="D173" s="187"/>
      <c r="E173" s="33"/>
      <c r="F173" s="31"/>
    </row>
    <row r="174" spans="2:6" x14ac:dyDescent="0.35">
      <c r="B174" s="199"/>
      <c r="C174" s="160"/>
      <c r="D174" s="155"/>
      <c r="E174" s="33"/>
      <c r="F174" s="31"/>
    </row>
    <row r="175" spans="2:6" x14ac:dyDescent="0.35">
      <c r="B175" s="196" t="s">
        <v>25</v>
      </c>
      <c r="C175" s="160"/>
      <c r="D175" s="154"/>
      <c r="E175" s="33"/>
      <c r="F175" s="31"/>
    </row>
    <row r="176" spans="2:6" x14ac:dyDescent="0.35">
      <c r="B176" s="196" t="s">
        <v>382</v>
      </c>
      <c r="C176" s="160"/>
      <c r="D176" s="154"/>
      <c r="E176" s="33"/>
      <c r="F176" s="31"/>
    </row>
    <row r="177" spans="2:7" x14ac:dyDescent="0.35">
      <c r="B177" s="160" t="s">
        <v>471</v>
      </c>
      <c r="C177" s="160" t="s">
        <v>110</v>
      </c>
      <c r="D177" s="154">
        <v>340</v>
      </c>
      <c r="E177" s="33"/>
      <c r="F177" s="31"/>
    </row>
    <row r="178" spans="2:7" x14ac:dyDescent="0.35">
      <c r="B178" s="160" t="s">
        <v>27</v>
      </c>
      <c r="C178" s="160" t="s">
        <v>217</v>
      </c>
      <c r="D178" s="154">
        <v>90</v>
      </c>
      <c r="E178" s="33"/>
      <c r="F178" s="31"/>
    </row>
    <row r="179" spans="2:7" x14ac:dyDescent="0.35">
      <c r="B179" s="160" t="s">
        <v>27</v>
      </c>
      <c r="C179" s="160" t="s">
        <v>65</v>
      </c>
      <c r="D179" s="154">
        <v>200</v>
      </c>
      <c r="E179" s="33"/>
      <c r="F179" s="31"/>
    </row>
    <row r="180" spans="2:7" x14ac:dyDescent="0.35">
      <c r="B180" s="160" t="s">
        <v>27</v>
      </c>
      <c r="C180" s="160" t="s">
        <v>93</v>
      </c>
      <c r="D180" s="154">
        <v>575</v>
      </c>
      <c r="E180" s="33"/>
      <c r="F180" s="31"/>
    </row>
    <row r="181" spans="2:7" s="159" customFormat="1" x14ac:dyDescent="0.35">
      <c r="B181" s="160" t="s">
        <v>514</v>
      </c>
      <c r="C181" s="160" t="s">
        <v>34</v>
      </c>
      <c r="D181" s="154">
        <v>200</v>
      </c>
      <c r="E181" s="161"/>
      <c r="F181" s="160"/>
    </row>
    <row r="182" spans="2:7" x14ac:dyDescent="0.35">
      <c r="B182" s="160" t="s">
        <v>66</v>
      </c>
      <c r="C182" s="160" t="s">
        <v>32</v>
      </c>
      <c r="D182" s="154">
        <v>470</v>
      </c>
      <c r="E182" s="33"/>
      <c r="F182" s="31"/>
    </row>
    <row r="183" spans="2:7" x14ac:dyDescent="0.35">
      <c r="B183" s="160" t="s">
        <v>230</v>
      </c>
      <c r="C183" s="160" t="s">
        <v>93</v>
      </c>
      <c r="D183" s="154">
        <v>110</v>
      </c>
      <c r="E183" s="33"/>
      <c r="F183" s="31"/>
    </row>
    <row r="184" spans="2:7" x14ac:dyDescent="0.35">
      <c r="B184" s="160" t="s">
        <v>236</v>
      </c>
      <c r="C184" s="160" t="s">
        <v>104</v>
      </c>
      <c r="D184" s="154">
        <v>65</v>
      </c>
      <c r="E184" s="33"/>
      <c r="F184" s="31"/>
    </row>
    <row r="185" spans="2:7" x14ac:dyDescent="0.35">
      <c r="B185" s="160" t="s">
        <v>232</v>
      </c>
      <c r="C185" s="160" t="s">
        <v>32</v>
      </c>
      <c r="D185" s="154">
        <v>340</v>
      </c>
      <c r="E185" s="33"/>
      <c r="F185" s="31"/>
    </row>
    <row r="186" spans="2:7" x14ac:dyDescent="0.35">
      <c r="B186" s="160" t="s">
        <v>232</v>
      </c>
      <c r="C186" s="160" t="s">
        <v>87</v>
      </c>
      <c r="D186" s="154">
        <v>85</v>
      </c>
      <c r="E186" s="33"/>
      <c r="F186" s="31"/>
    </row>
    <row r="187" spans="2:7" x14ac:dyDescent="0.35">
      <c r="B187" s="160" t="s">
        <v>29</v>
      </c>
      <c r="C187" s="160" t="s">
        <v>324</v>
      </c>
      <c r="D187" s="154">
        <v>875</v>
      </c>
      <c r="E187" s="33"/>
      <c r="F187" s="31"/>
      <c r="G187" s="87"/>
    </row>
    <row r="188" spans="2:7" x14ac:dyDescent="0.35">
      <c r="B188" s="160" t="s">
        <v>29</v>
      </c>
      <c r="C188" s="160" t="s">
        <v>110</v>
      </c>
      <c r="D188" s="154">
        <v>1730</v>
      </c>
      <c r="E188" s="33"/>
      <c r="F188" s="31"/>
    </row>
    <row r="189" spans="2:7" x14ac:dyDescent="0.35">
      <c r="B189" s="160" t="s">
        <v>515</v>
      </c>
      <c r="C189" s="160" t="s">
        <v>148</v>
      </c>
      <c r="D189" s="154">
        <v>1300</v>
      </c>
      <c r="E189" s="33"/>
      <c r="F189" s="31"/>
    </row>
    <row r="190" spans="2:7" x14ac:dyDescent="0.35">
      <c r="B190" s="160" t="s">
        <v>517</v>
      </c>
      <c r="C190" s="160" t="s">
        <v>93</v>
      </c>
      <c r="D190" s="154">
        <v>462</v>
      </c>
      <c r="E190" s="33"/>
      <c r="F190" s="31"/>
    </row>
    <row r="191" spans="2:7" s="53" customFormat="1" x14ac:dyDescent="0.35">
      <c r="B191" s="160" t="s">
        <v>519</v>
      </c>
      <c r="C191" s="160" t="s">
        <v>93</v>
      </c>
      <c r="D191" s="154">
        <v>716</v>
      </c>
      <c r="E191" s="185"/>
      <c r="F191" s="152"/>
    </row>
    <row r="192" spans="2:7" x14ac:dyDescent="0.35">
      <c r="B192" s="160" t="s">
        <v>470</v>
      </c>
      <c r="C192" s="160" t="s">
        <v>65</v>
      </c>
      <c r="D192" s="154">
        <v>900</v>
      </c>
      <c r="E192" s="33"/>
      <c r="F192" s="31"/>
    </row>
    <row r="193" spans="2:6" x14ac:dyDescent="0.35">
      <c r="B193" s="160" t="s">
        <v>228</v>
      </c>
      <c r="C193" s="160" t="s">
        <v>93</v>
      </c>
      <c r="D193" s="154">
        <v>220</v>
      </c>
      <c r="E193" s="33"/>
      <c r="F193" s="31"/>
    </row>
    <row r="194" spans="2:6" x14ac:dyDescent="0.35">
      <c r="B194" s="160" t="s">
        <v>233</v>
      </c>
      <c r="C194" s="160" t="s">
        <v>93</v>
      </c>
      <c r="D194" s="154">
        <v>1090</v>
      </c>
      <c r="E194" s="33"/>
      <c r="F194" s="31"/>
    </row>
    <row r="195" spans="2:6" x14ac:dyDescent="0.35">
      <c r="B195" s="160" t="s">
        <v>233</v>
      </c>
      <c r="C195" s="160" t="s">
        <v>218</v>
      </c>
      <c r="D195" s="154">
        <v>114</v>
      </c>
      <c r="E195" s="33"/>
      <c r="F195" s="31"/>
    </row>
    <row r="196" spans="2:6" x14ac:dyDescent="0.35">
      <c r="B196" s="160" t="s">
        <v>233</v>
      </c>
      <c r="C196" s="160" t="s">
        <v>104</v>
      </c>
      <c r="D196" s="154">
        <v>170</v>
      </c>
      <c r="E196" s="33"/>
      <c r="F196" s="31"/>
    </row>
    <row r="197" spans="2:6" x14ac:dyDescent="0.35">
      <c r="B197" s="160" t="s">
        <v>234</v>
      </c>
      <c r="C197" s="160" t="s">
        <v>87</v>
      </c>
      <c r="D197" s="154">
        <v>60</v>
      </c>
      <c r="E197" s="33"/>
      <c r="F197" s="31"/>
    </row>
    <row r="198" spans="2:6" x14ac:dyDescent="0.35">
      <c r="B198" s="160" t="s">
        <v>538</v>
      </c>
      <c r="C198" s="160" t="s">
        <v>87</v>
      </c>
      <c r="D198" s="154">
        <v>190</v>
      </c>
      <c r="E198" s="33"/>
      <c r="F198" s="31"/>
    </row>
    <row r="199" spans="2:6" x14ac:dyDescent="0.35">
      <c r="B199" s="32"/>
      <c r="C199" s="32"/>
      <c r="D199" s="154"/>
      <c r="E199" s="33"/>
      <c r="F199" s="31"/>
    </row>
    <row r="200" spans="2:6" x14ac:dyDescent="0.35">
      <c r="B200" s="32"/>
      <c r="C200" s="32"/>
      <c r="D200" s="154"/>
      <c r="E200" s="33"/>
      <c r="F200" s="31"/>
    </row>
    <row r="201" spans="2:6" x14ac:dyDescent="0.35">
      <c r="B201" s="32"/>
      <c r="C201" s="32"/>
      <c r="D201" s="154"/>
      <c r="E201" s="33"/>
      <c r="F201" s="31"/>
    </row>
    <row r="202" spans="2:6" x14ac:dyDescent="0.35">
      <c r="B202" s="32"/>
      <c r="C202" s="32"/>
      <c r="D202" s="154"/>
      <c r="E202" s="33"/>
      <c r="F202" s="31"/>
    </row>
    <row r="204" spans="2:6" x14ac:dyDescent="0.35">
      <c r="B204" s="36" t="s">
        <v>516</v>
      </c>
    </row>
    <row r="205" spans="2:6" x14ac:dyDescent="0.35">
      <c r="B205" s="32" t="s">
        <v>322</v>
      </c>
      <c r="C205" s="32" t="s">
        <v>110</v>
      </c>
      <c r="D205" s="154">
        <v>520</v>
      </c>
      <c r="E205" s="33"/>
      <c r="F205" s="31"/>
    </row>
    <row r="206" spans="2:6" x14ac:dyDescent="0.35">
      <c r="B206" s="32" t="s">
        <v>323</v>
      </c>
      <c r="C206" s="32" t="s">
        <v>110</v>
      </c>
      <c r="D206" s="154">
        <v>520</v>
      </c>
      <c r="E206" s="33"/>
      <c r="F206" s="31"/>
    </row>
    <row r="207" spans="2:6" ht="15" customHeight="1" x14ac:dyDescent="0.35">
      <c r="B207" s="32" t="s">
        <v>95</v>
      </c>
      <c r="C207" s="32" t="s">
        <v>65</v>
      </c>
      <c r="D207" s="154">
        <v>210</v>
      </c>
      <c r="E207" s="33"/>
      <c r="F207" s="31"/>
    </row>
    <row r="208" spans="2:6" x14ac:dyDescent="0.35">
      <c r="B208" s="32" t="s">
        <v>422</v>
      </c>
      <c r="C208" s="32" t="s">
        <v>231</v>
      </c>
      <c r="D208" s="154">
        <v>145</v>
      </c>
      <c r="E208" s="33"/>
      <c r="F208" s="31"/>
    </row>
    <row r="209" spans="2:6" x14ac:dyDescent="0.35">
      <c r="B209" s="32" t="s">
        <v>555</v>
      </c>
      <c r="C209" s="32" t="s">
        <v>34</v>
      </c>
      <c r="D209" s="154">
        <v>744</v>
      </c>
      <c r="E209" s="33"/>
      <c r="F209" s="31"/>
    </row>
    <row r="210" spans="2:6" x14ac:dyDescent="0.35">
      <c r="B210" s="32" t="s">
        <v>520</v>
      </c>
      <c r="C210" s="32" t="s">
        <v>34</v>
      </c>
      <c r="D210" s="154">
        <v>1710</v>
      </c>
      <c r="E210" s="33"/>
      <c r="F210" s="31"/>
    </row>
    <row r="211" spans="2:6" x14ac:dyDescent="0.35">
      <c r="B211" s="32" t="s">
        <v>365</v>
      </c>
      <c r="C211" s="32" t="s">
        <v>34</v>
      </c>
      <c r="D211" s="153">
        <v>400</v>
      </c>
      <c r="E211" s="33"/>
      <c r="F211" s="31"/>
    </row>
    <row r="212" spans="2:6" x14ac:dyDescent="0.35">
      <c r="B212" s="31" t="s">
        <v>521</v>
      </c>
      <c r="C212" s="128" t="s">
        <v>34</v>
      </c>
      <c r="D212" s="189">
        <v>260</v>
      </c>
      <c r="E212" s="33"/>
      <c r="F212" s="31"/>
    </row>
    <row r="213" spans="2:6" x14ac:dyDescent="0.35">
      <c r="B213" s="31" t="s">
        <v>522</v>
      </c>
      <c r="C213" s="128" t="s">
        <v>34</v>
      </c>
      <c r="D213" s="189">
        <v>230</v>
      </c>
      <c r="E213" s="33"/>
      <c r="F213" s="31"/>
    </row>
    <row r="214" spans="2:6" x14ac:dyDescent="0.35">
      <c r="B214" s="31" t="s">
        <v>523</v>
      </c>
      <c r="C214" s="128" t="s">
        <v>34</v>
      </c>
      <c r="D214" s="189">
        <v>1960</v>
      </c>
      <c r="E214" s="33"/>
      <c r="F214" s="31"/>
    </row>
    <row r="215" spans="2:6" x14ac:dyDescent="0.35">
      <c r="B215" s="31" t="s">
        <v>524</v>
      </c>
      <c r="C215" s="128" t="s">
        <v>34</v>
      </c>
      <c r="D215" s="189">
        <v>220</v>
      </c>
      <c r="E215" s="33"/>
      <c r="F215" s="31"/>
    </row>
    <row r="216" spans="2:6" x14ac:dyDescent="0.35">
      <c r="B216" s="32" t="s">
        <v>424</v>
      </c>
      <c r="C216" s="32" t="s">
        <v>93</v>
      </c>
      <c r="D216" s="154">
        <v>300</v>
      </c>
      <c r="E216" s="33"/>
      <c r="F216" s="31"/>
    </row>
    <row r="217" spans="2:6" x14ac:dyDescent="0.35">
      <c r="B217" s="31" t="s">
        <v>525</v>
      </c>
      <c r="C217" s="128" t="s">
        <v>34</v>
      </c>
      <c r="D217" s="189">
        <v>864</v>
      </c>
      <c r="E217" s="33"/>
      <c r="F217" s="31"/>
    </row>
    <row r="218" spans="2:6" x14ac:dyDescent="0.35">
      <c r="B218" s="31" t="s">
        <v>534</v>
      </c>
      <c r="C218" s="128" t="s">
        <v>34</v>
      </c>
      <c r="D218" s="189">
        <v>2016</v>
      </c>
      <c r="E218" s="33"/>
      <c r="F218" s="31"/>
    </row>
    <row r="219" spans="2:6" x14ac:dyDescent="0.35">
      <c r="B219" s="31" t="s">
        <v>533</v>
      </c>
      <c r="C219" s="128" t="s">
        <v>65</v>
      </c>
      <c r="D219" s="189">
        <v>410</v>
      </c>
      <c r="E219" s="33"/>
      <c r="F219" s="31"/>
    </row>
    <row r="220" spans="2:6" x14ac:dyDescent="0.35">
      <c r="B220" s="31" t="s">
        <v>532</v>
      </c>
      <c r="C220" s="128" t="s">
        <v>34</v>
      </c>
      <c r="D220" s="189">
        <v>210</v>
      </c>
      <c r="E220" s="33"/>
      <c r="F220" s="31"/>
    </row>
    <row r="221" spans="2:6" x14ac:dyDescent="0.35">
      <c r="B221" s="31" t="s">
        <v>531</v>
      </c>
      <c r="C221" s="128" t="s">
        <v>34</v>
      </c>
      <c r="D221" s="189">
        <v>198</v>
      </c>
      <c r="E221" s="33"/>
      <c r="F221" s="31"/>
    </row>
    <row r="222" spans="2:6" x14ac:dyDescent="0.35">
      <c r="B222" s="31" t="s">
        <v>530</v>
      </c>
      <c r="C222" s="128" t="s">
        <v>34</v>
      </c>
      <c r="D222" s="189">
        <v>1200</v>
      </c>
      <c r="E222" s="33"/>
      <c r="F222" s="31"/>
    </row>
    <row r="223" spans="2:6" x14ac:dyDescent="0.35">
      <c r="B223" s="31" t="s">
        <v>529</v>
      </c>
      <c r="C223" s="128" t="s">
        <v>34</v>
      </c>
      <c r="D223" s="189">
        <v>530</v>
      </c>
      <c r="E223" s="33"/>
      <c r="F223" s="31"/>
    </row>
    <row r="224" spans="2:6" x14ac:dyDescent="0.35">
      <c r="B224" s="31" t="s">
        <v>528</v>
      </c>
      <c r="C224" s="128" t="s">
        <v>87</v>
      </c>
      <c r="D224" s="189">
        <v>55</v>
      </c>
      <c r="E224" s="33"/>
      <c r="F224" s="31"/>
    </row>
    <row r="225" spans="2:6" x14ac:dyDescent="0.35">
      <c r="B225" s="31" t="s">
        <v>527</v>
      </c>
      <c r="C225" s="128" t="s">
        <v>526</v>
      </c>
      <c r="D225" s="189">
        <v>95</v>
      </c>
      <c r="E225" s="33"/>
      <c r="F225" s="31"/>
    </row>
    <row r="226" spans="2:6" x14ac:dyDescent="0.35">
      <c r="B226" s="32" t="s">
        <v>429</v>
      </c>
      <c r="C226" s="32" t="s">
        <v>87</v>
      </c>
      <c r="D226" s="154">
        <v>800</v>
      </c>
      <c r="E226" s="33"/>
      <c r="F226" s="31"/>
    </row>
    <row r="227" spans="2:6" x14ac:dyDescent="0.35">
      <c r="B227" s="32" t="s">
        <v>430</v>
      </c>
      <c r="C227" s="32" t="s">
        <v>26</v>
      </c>
      <c r="D227" s="154">
        <v>1240</v>
      </c>
      <c r="E227" s="33"/>
      <c r="F227" s="31"/>
    </row>
    <row r="228" spans="2:6" x14ac:dyDescent="0.35">
      <c r="B228" s="32" t="s">
        <v>35</v>
      </c>
      <c r="C228" s="32" t="s">
        <v>93</v>
      </c>
      <c r="D228" s="154">
        <v>3225</v>
      </c>
      <c r="E228" s="33"/>
      <c r="F228" s="31"/>
    </row>
    <row r="229" spans="2:6" x14ac:dyDescent="0.35">
      <c r="B229" s="32" t="s">
        <v>353</v>
      </c>
      <c r="C229" s="32" t="s">
        <v>93</v>
      </c>
      <c r="D229" s="154">
        <v>420</v>
      </c>
      <c r="E229" s="33"/>
      <c r="F229" s="31"/>
    </row>
    <row r="230" spans="2:6" x14ac:dyDescent="0.35">
      <c r="B230" s="32" t="s">
        <v>354</v>
      </c>
      <c r="C230" s="32" t="s">
        <v>93</v>
      </c>
      <c r="D230" s="154">
        <v>2265</v>
      </c>
      <c r="E230" s="33"/>
      <c r="F230" s="31"/>
    </row>
    <row r="231" spans="2:6" x14ac:dyDescent="0.35">
      <c r="B231" s="32" t="s">
        <v>425</v>
      </c>
      <c r="C231" s="32" t="s">
        <v>93</v>
      </c>
      <c r="D231" s="154">
        <v>4255</v>
      </c>
      <c r="E231" s="33"/>
      <c r="F231" s="31"/>
    </row>
    <row r="232" spans="2:6" x14ac:dyDescent="0.35">
      <c r="B232" s="32" t="s">
        <v>550</v>
      </c>
      <c r="C232" s="32" t="s">
        <v>34</v>
      </c>
      <c r="D232" s="154">
        <v>712</v>
      </c>
      <c r="E232" s="33"/>
      <c r="F232" s="31"/>
    </row>
    <row r="233" spans="2:6" x14ac:dyDescent="0.35">
      <c r="B233" s="32" t="s">
        <v>426</v>
      </c>
      <c r="C233" s="32" t="s">
        <v>427</v>
      </c>
      <c r="D233" s="154">
        <v>155</v>
      </c>
      <c r="E233" s="33"/>
      <c r="F233" s="31"/>
    </row>
    <row r="234" spans="2:6" x14ac:dyDescent="0.35">
      <c r="B234" s="32" t="s">
        <v>437</v>
      </c>
      <c r="C234" s="32" t="s">
        <v>427</v>
      </c>
      <c r="D234" s="154">
        <v>180</v>
      </c>
      <c r="E234" s="33"/>
      <c r="F234" s="31"/>
    </row>
    <row r="235" spans="2:6" x14ac:dyDescent="0.35">
      <c r="B235" s="190"/>
      <c r="C235" s="186"/>
      <c r="D235" s="187"/>
      <c r="E235" s="33"/>
      <c r="F235" s="31"/>
    </row>
    <row r="236" spans="2:6" x14ac:dyDescent="0.35">
      <c r="B236" s="188" t="s">
        <v>474</v>
      </c>
      <c r="D236" s="157"/>
      <c r="E236" s="33"/>
      <c r="F236" s="31"/>
    </row>
    <row r="237" spans="2:6" x14ac:dyDescent="0.35">
      <c r="B237" s="32" t="s">
        <v>518</v>
      </c>
      <c r="C237" s="32" t="s">
        <v>420</v>
      </c>
      <c r="D237" s="154">
        <v>750</v>
      </c>
      <c r="E237" s="33"/>
      <c r="F237" s="31"/>
    </row>
    <row r="238" spans="2:6" x14ac:dyDescent="0.35">
      <c r="B238" s="32" t="s">
        <v>431</v>
      </c>
      <c r="C238" s="32" t="s">
        <v>34</v>
      </c>
      <c r="D238" s="153">
        <v>450</v>
      </c>
      <c r="E238" s="33"/>
      <c r="F238" s="31"/>
    </row>
    <row r="239" spans="2:6" x14ac:dyDescent="0.35">
      <c r="B239" s="32" t="s">
        <v>431</v>
      </c>
      <c r="C239" s="32" t="s">
        <v>26</v>
      </c>
      <c r="D239" s="154">
        <v>2000</v>
      </c>
      <c r="E239" s="33"/>
      <c r="F239" s="31"/>
    </row>
    <row r="240" spans="2:6" x14ac:dyDescent="0.35">
      <c r="B240" s="32" t="s">
        <v>432</v>
      </c>
      <c r="C240" s="32" t="s">
        <v>26</v>
      </c>
      <c r="D240" s="154">
        <v>2315</v>
      </c>
      <c r="E240" s="33"/>
      <c r="F240" s="31"/>
    </row>
    <row r="241" spans="2:6" x14ac:dyDescent="0.35">
      <c r="B241" s="32" t="s">
        <v>432</v>
      </c>
      <c r="C241" s="32" t="s">
        <v>34</v>
      </c>
      <c r="D241" s="154">
        <v>560</v>
      </c>
      <c r="E241" s="33"/>
      <c r="F241" s="31"/>
    </row>
    <row r="242" spans="2:6" x14ac:dyDescent="0.35">
      <c r="B242" s="32" t="s">
        <v>433</v>
      </c>
      <c r="C242" s="32" t="s">
        <v>26</v>
      </c>
      <c r="D242" s="154">
        <v>2615</v>
      </c>
      <c r="E242" s="33"/>
      <c r="F242" s="31"/>
    </row>
    <row r="243" spans="2:6" x14ac:dyDescent="0.35">
      <c r="B243" s="32" t="s">
        <v>434</v>
      </c>
      <c r="C243" s="32" t="s">
        <v>26</v>
      </c>
      <c r="D243" s="154">
        <v>1700</v>
      </c>
      <c r="E243" s="33"/>
      <c r="F243" s="31"/>
    </row>
    <row r="244" spans="2:6" x14ac:dyDescent="0.35">
      <c r="B244" s="32" t="s">
        <v>435</v>
      </c>
      <c r="C244" s="32" t="s">
        <v>26</v>
      </c>
      <c r="D244" s="154">
        <v>2981</v>
      </c>
      <c r="E244" s="33"/>
      <c r="F244" s="31"/>
    </row>
    <row r="245" spans="2:6" x14ac:dyDescent="0.35">
      <c r="B245" s="32" t="s">
        <v>435</v>
      </c>
      <c r="C245" s="32" t="s">
        <v>34</v>
      </c>
      <c r="D245" s="154">
        <v>720</v>
      </c>
      <c r="E245" s="31"/>
      <c r="F245" s="31"/>
    </row>
    <row r="246" spans="2:6" x14ac:dyDescent="0.35">
      <c r="B246" s="32" t="s">
        <v>436</v>
      </c>
      <c r="C246" s="32" t="s">
        <v>26</v>
      </c>
      <c r="D246" s="154">
        <v>1646</v>
      </c>
      <c r="E246" s="31"/>
      <c r="F246" s="31"/>
    </row>
    <row r="247" spans="2:6" x14ac:dyDescent="0.35">
      <c r="B247" s="32" t="s">
        <v>445</v>
      </c>
      <c r="C247" s="32" t="s">
        <v>229</v>
      </c>
      <c r="D247" s="154">
        <v>4900</v>
      </c>
      <c r="E247" s="31"/>
      <c r="F247" s="31"/>
    </row>
    <row r="248" spans="2:6" x14ac:dyDescent="0.35">
      <c r="B248" s="32" t="s">
        <v>446</v>
      </c>
      <c r="C248" s="32" t="s">
        <v>26</v>
      </c>
      <c r="D248" s="154">
        <v>755</v>
      </c>
      <c r="E248" s="31"/>
      <c r="F248" s="31"/>
    </row>
    <row r="249" spans="2:6" x14ac:dyDescent="0.35">
      <c r="B249" s="31" t="s">
        <v>535</v>
      </c>
      <c r="C249" s="128" t="s">
        <v>26</v>
      </c>
      <c r="D249" s="128">
        <v>719</v>
      </c>
      <c r="E249" s="31"/>
      <c r="F249" s="31"/>
    </row>
    <row r="250" spans="2:6" s="53" customFormat="1" x14ac:dyDescent="0.35">
      <c r="B250" s="152" t="s">
        <v>536</v>
      </c>
      <c r="C250" s="189" t="s">
        <v>508</v>
      </c>
      <c r="D250" s="189">
        <v>172</v>
      </c>
      <c r="E250" s="152"/>
      <c r="F250" s="152"/>
    </row>
    <row r="251" spans="2:6" x14ac:dyDescent="0.35">
      <c r="B251" s="31" t="s">
        <v>377</v>
      </c>
      <c r="C251" s="128" t="s">
        <v>26</v>
      </c>
      <c r="D251" s="128">
        <v>600</v>
      </c>
      <c r="E251" s="31"/>
      <c r="F251" s="31"/>
    </row>
    <row r="254" spans="2:6" x14ac:dyDescent="0.35">
      <c r="B254" s="25" t="s">
        <v>539</v>
      </c>
    </row>
    <row r="255" spans="2:6" x14ac:dyDescent="0.35">
      <c r="B255" s="32" t="s">
        <v>421</v>
      </c>
      <c r="C255" s="32" t="s">
        <v>26</v>
      </c>
      <c r="D255" s="154">
        <v>1385</v>
      </c>
      <c r="E255" s="31"/>
      <c r="F255" s="31"/>
    </row>
    <row r="256" spans="2:6" x14ac:dyDescent="0.35">
      <c r="B256" s="32" t="s">
        <v>421</v>
      </c>
      <c r="C256" s="32" t="s">
        <v>34</v>
      </c>
      <c r="D256" s="154">
        <v>315</v>
      </c>
      <c r="E256" s="31"/>
      <c r="F256" s="31"/>
    </row>
    <row r="257" spans="2:6" x14ac:dyDescent="0.35">
      <c r="B257" s="32" t="s">
        <v>423</v>
      </c>
      <c r="C257" s="32" t="s">
        <v>235</v>
      </c>
      <c r="D257" s="153">
        <v>1615.15</v>
      </c>
      <c r="E257" s="31"/>
      <c r="F257" s="31"/>
    </row>
    <row r="258" spans="2:6" x14ac:dyDescent="0.35">
      <c r="B258" s="31" t="s">
        <v>537</v>
      </c>
      <c r="C258" s="128" t="s">
        <v>34</v>
      </c>
      <c r="D258" s="191">
        <v>470</v>
      </c>
      <c r="E258" s="31"/>
      <c r="F258" s="31"/>
    </row>
    <row r="259" spans="2:6" x14ac:dyDescent="0.35">
      <c r="B259" s="32"/>
      <c r="C259" s="32"/>
      <c r="D259" s="153"/>
      <c r="E259" s="33"/>
      <c r="F259" s="31"/>
    </row>
    <row r="260" spans="2:6" x14ac:dyDescent="0.35">
      <c r="B260" s="36" t="s">
        <v>79</v>
      </c>
      <c r="C260" s="32"/>
      <c r="D260" s="154"/>
      <c r="E260" s="43"/>
      <c r="F260" s="31"/>
    </row>
    <row r="261" spans="2:6" x14ac:dyDescent="0.35">
      <c r="B261" s="32" t="s">
        <v>239</v>
      </c>
      <c r="C261" s="32" t="s">
        <v>240</v>
      </c>
      <c r="D261" s="154">
        <v>132</v>
      </c>
      <c r="E261" s="194">
        <f>D261/100</f>
        <v>1.32</v>
      </c>
      <c r="F261" s="31"/>
    </row>
    <row r="262" spans="2:6" x14ac:dyDescent="0.35">
      <c r="B262" s="32" t="s">
        <v>239</v>
      </c>
      <c r="C262" s="32" t="s">
        <v>241</v>
      </c>
      <c r="D262" s="154">
        <v>153</v>
      </c>
      <c r="E262" s="194">
        <f t="shared" ref="E262:E282" si="0">D262/100</f>
        <v>1.53</v>
      </c>
      <c r="F262" s="31"/>
    </row>
    <row r="263" spans="2:6" x14ac:dyDescent="0.35">
      <c r="B263" s="32" t="s">
        <v>239</v>
      </c>
      <c r="C263" s="32" t="s">
        <v>148</v>
      </c>
      <c r="D263" s="154">
        <v>171</v>
      </c>
      <c r="E263" s="194">
        <f t="shared" si="0"/>
        <v>1.71</v>
      </c>
      <c r="F263" s="31"/>
    </row>
    <row r="264" spans="2:6" x14ac:dyDescent="0.35">
      <c r="B264" s="32" t="s">
        <v>239</v>
      </c>
      <c r="C264" s="32" t="s">
        <v>242</v>
      </c>
      <c r="D264" s="154">
        <v>186</v>
      </c>
      <c r="E264" s="194">
        <f t="shared" si="0"/>
        <v>1.86</v>
      </c>
      <c r="F264" s="31"/>
    </row>
    <row r="265" spans="2:6" x14ac:dyDescent="0.35">
      <c r="B265" s="32" t="s">
        <v>239</v>
      </c>
      <c r="C265" s="32" t="s">
        <v>155</v>
      </c>
      <c r="D265" s="154">
        <v>262</v>
      </c>
      <c r="E265" s="194">
        <f t="shared" si="0"/>
        <v>2.62</v>
      </c>
      <c r="F265" s="31"/>
    </row>
    <row r="266" spans="2:6" x14ac:dyDescent="0.35">
      <c r="B266" s="32" t="s">
        <v>243</v>
      </c>
      <c r="C266" s="32" t="s">
        <v>155</v>
      </c>
      <c r="D266" s="154">
        <v>283</v>
      </c>
      <c r="E266" s="194">
        <f t="shared" si="0"/>
        <v>2.83</v>
      </c>
      <c r="F266" s="31"/>
    </row>
    <row r="267" spans="2:6" x14ac:dyDescent="0.35">
      <c r="B267" s="32" t="s">
        <v>244</v>
      </c>
      <c r="C267" s="32" t="s">
        <v>245</v>
      </c>
      <c r="D267" s="154">
        <v>434</v>
      </c>
      <c r="E267" s="194">
        <f t="shared" si="0"/>
        <v>4.34</v>
      </c>
      <c r="F267" s="31"/>
    </row>
    <row r="268" spans="2:6" x14ac:dyDescent="0.35">
      <c r="B268" s="32" t="s">
        <v>246</v>
      </c>
      <c r="C268" s="32" t="s">
        <v>155</v>
      </c>
      <c r="D268" s="154">
        <v>495</v>
      </c>
      <c r="E268" s="194">
        <f t="shared" si="0"/>
        <v>4.95</v>
      </c>
      <c r="F268" s="31"/>
    </row>
    <row r="269" spans="2:6" x14ac:dyDescent="0.35">
      <c r="B269" s="32" t="s">
        <v>247</v>
      </c>
      <c r="C269" s="32" t="s">
        <v>155</v>
      </c>
      <c r="D269" s="154">
        <v>271</v>
      </c>
      <c r="E269" s="194">
        <f t="shared" si="0"/>
        <v>2.71</v>
      </c>
      <c r="F269" s="31"/>
    </row>
    <row r="270" spans="2:6" x14ac:dyDescent="0.35">
      <c r="B270" s="32" t="s">
        <v>248</v>
      </c>
      <c r="C270" s="32" t="s">
        <v>242</v>
      </c>
      <c r="D270" s="154">
        <v>525</v>
      </c>
      <c r="E270" s="194">
        <f t="shared" si="0"/>
        <v>5.25</v>
      </c>
      <c r="F270" s="31"/>
    </row>
    <row r="271" spans="2:6" x14ac:dyDescent="0.35">
      <c r="B271" s="32" t="s">
        <v>248</v>
      </c>
      <c r="C271" s="32" t="s">
        <v>155</v>
      </c>
      <c r="D271" s="154">
        <v>562</v>
      </c>
      <c r="E271" s="194">
        <f t="shared" si="0"/>
        <v>5.62</v>
      </c>
      <c r="F271" s="31"/>
    </row>
    <row r="272" spans="2:6" x14ac:dyDescent="0.35">
      <c r="B272" s="32" t="s">
        <v>249</v>
      </c>
      <c r="C272" s="32" t="s">
        <v>250</v>
      </c>
      <c r="D272" s="154">
        <v>152.30000000000001</v>
      </c>
      <c r="E272" s="194">
        <f t="shared" si="0"/>
        <v>1.5230000000000001</v>
      </c>
      <c r="F272" s="31"/>
    </row>
    <row r="273" spans="2:6" x14ac:dyDescent="0.35">
      <c r="B273" s="32" t="s">
        <v>251</v>
      </c>
      <c r="C273" s="32" t="s">
        <v>250</v>
      </c>
      <c r="D273" s="154">
        <v>152.30000000000001</v>
      </c>
      <c r="E273" s="194">
        <f t="shared" si="0"/>
        <v>1.5230000000000001</v>
      </c>
      <c r="F273" s="31"/>
    </row>
    <row r="274" spans="2:6" x14ac:dyDescent="0.35">
      <c r="B274" s="32" t="s">
        <v>252</v>
      </c>
      <c r="C274" s="32" t="s">
        <v>155</v>
      </c>
      <c r="D274" s="154">
        <v>300</v>
      </c>
      <c r="E274" s="194">
        <f t="shared" si="0"/>
        <v>3</v>
      </c>
      <c r="F274" s="31"/>
    </row>
    <row r="275" spans="2:6" x14ac:dyDescent="0.35">
      <c r="B275" s="32" t="s">
        <v>253</v>
      </c>
      <c r="C275" s="32" t="s">
        <v>148</v>
      </c>
      <c r="D275" s="154">
        <v>151</v>
      </c>
      <c r="E275" s="194">
        <f t="shared" si="0"/>
        <v>1.51</v>
      </c>
      <c r="F275" s="31"/>
    </row>
    <row r="276" spans="2:6" x14ac:dyDescent="0.35">
      <c r="B276" s="32" t="s">
        <v>253</v>
      </c>
      <c r="C276" s="32" t="s">
        <v>250</v>
      </c>
      <c r="D276" s="154">
        <v>152.30000000000001</v>
      </c>
      <c r="E276" s="194">
        <f t="shared" si="0"/>
        <v>1.5230000000000001</v>
      </c>
      <c r="F276" s="31"/>
    </row>
    <row r="277" spans="2:6" x14ac:dyDescent="0.35">
      <c r="B277" s="32" t="s">
        <v>254</v>
      </c>
      <c r="C277" s="32" t="s">
        <v>155</v>
      </c>
      <c r="D277" s="154">
        <v>280</v>
      </c>
      <c r="E277" s="194">
        <f t="shared" si="0"/>
        <v>2.8</v>
      </c>
      <c r="F277" s="31"/>
    </row>
    <row r="278" spans="2:6" x14ac:dyDescent="0.35">
      <c r="B278" s="32" t="s">
        <v>254</v>
      </c>
      <c r="C278" s="32" t="s">
        <v>148</v>
      </c>
      <c r="D278" s="154">
        <v>148.30000000000001</v>
      </c>
      <c r="E278" s="194">
        <f t="shared" si="0"/>
        <v>1.4830000000000001</v>
      </c>
      <c r="F278" s="31"/>
    </row>
    <row r="279" spans="2:6" x14ac:dyDescent="0.35">
      <c r="B279" s="32" t="s">
        <v>254</v>
      </c>
      <c r="C279" s="32" t="s">
        <v>255</v>
      </c>
      <c r="D279" s="154">
        <v>152.30000000000001</v>
      </c>
      <c r="E279" s="194">
        <f t="shared" si="0"/>
        <v>1.5230000000000001</v>
      </c>
      <c r="F279" s="31"/>
    </row>
    <row r="280" spans="2:6" x14ac:dyDescent="0.35">
      <c r="B280" s="32" t="s">
        <v>256</v>
      </c>
      <c r="C280" s="32" t="s">
        <v>148</v>
      </c>
      <c r="D280" s="154">
        <v>168</v>
      </c>
      <c r="E280" s="194">
        <f t="shared" si="0"/>
        <v>1.68</v>
      </c>
      <c r="F280" s="31"/>
    </row>
    <row r="281" spans="2:6" x14ac:dyDescent="0.35">
      <c r="B281" s="32" t="s">
        <v>256</v>
      </c>
      <c r="C281" s="32" t="s">
        <v>241</v>
      </c>
      <c r="D281" s="154">
        <v>127</v>
      </c>
      <c r="E281" s="194">
        <f t="shared" si="0"/>
        <v>1.27</v>
      </c>
      <c r="F281" s="31"/>
    </row>
    <row r="282" spans="2:6" x14ac:dyDescent="0.35">
      <c r="B282" s="32" t="s">
        <v>257</v>
      </c>
      <c r="C282" s="32" t="s">
        <v>245</v>
      </c>
      <c r="D282" s="154">
        <v>90</v>
      </c>
      <c r="E282" s="194">
        <f t="shared" si="0"/>
        <v>0.9</v>
      </c>
      <c r="F282" s="31"/>
    </row>
    <row r="283" spans="2:6" x14ac:dyDescent="0.35">
      <c r="B283" s="32" t="s">
        <v>258</v>
      </c>
      <c r="C283" s="32" t="s">
        <v>245</v>
      </c>
      <c r="D283" s="154">
        <v>100</v>
      </c>
      <c r="E283" s="194"/>
      <c r="F283" s="31"/>
    </row>
    <row r="284" spans="2:6" x14ac:dyDescent="0.35">
      <c r="B284" s="32" t="s">
        <v>260</v>
      </c>
      <c r="C284" s="32" t="s">
        <v>259</v>
      </c>
      <c r="D284" s="154">
        <v>50</v>
      </c>
      <c r="E284" s="194"/>
      <c r="F284" s="31"/>
    </row>
    <row r="285" spans="2:6" x14ac:dyDescent="0.35">
      <c r="B285" s="32" t="s">
        <v>261</v>
      </c>
      <c r="C285" s="31" t="s">
        <v>262</v>
      </c>
      <c r="D285" s="154">
        <v>600</v>
      </c>
      <c r="E285" s="194"/>
      <c r="F285" s="31"/>
    </row>
    <row r="286" spans="2:6" x14ac:dyDescent="0.35">
      <c r="B286" s="32"/>
      <c r="C286" s="31"/>
      <c r="D286" s="154"/>
      <c r="E286" s="33"/>
      <c r="F286" s="31"/>
    </row>
    <row r="287" spans="2:6" x14ac:dyDescent="0.35">
      <c r="B287" s="36" t="s">
        <v>10</v>
      </c>
      <c r="C287" s="44"/>
      <c r="D287" s="153"/>
      <c r="E287" s="33"/>
      <c r="F287" s="31"/>
    </row>
    <row r="288" spans="2:6" x14ac:dyDescent="0.35">
      <c r="B288" s="32" t="s">
        <v>263</v>
      </c>
      <c r="C288" s="32" t="s">
        <v>264</v>
      </c>
      <c r="D288" s="153">
        <v>380</v>
      </c>
      <c r="E288" s="37">
        <f t="shared" ref="E288:E309" si="1">D288/1000</f>
        <v>0.38</v>
      </c>
      <c r="F288" s="31"/>
    </row>
    <row r="289" spans="2:6" x14ac:dyDescent="0.35">
      <c r="B289" s="32" t="s">
        <v>265</v>
      </c>
      <c r="C289" s="44" t="s">
        <v>264</v>
      </c>
      <c r="D289" s="154">
        <v>740</v>
      </c>
      <c r="E289" s="37">
        <f t="shared" si="1"/>
        <v>0.74</v>
      </c>
      <c r="F289" s="31"/>
    </row>
    <row r="290" spans="2:6" x14ac:dyDescent="0.35">
      <c r="B290" s="32" t="s">
        <v>266</v>
      </c>
      <c r="C290" s="44" t="s">
        <v>264</v>
      </c>
      <c r="D290" s="154">
        <v>552</v>
      </c>
      <c r="E290" s="37">
        <f t="shared" si="1"/>
        <v>0.55200000000000005</v>
      </c>
      <c r="F290" s="31"/>
    </row>
    <row r="291" spans="2:6" x14ac:dyDescent="0.35">
      <c r="B291" s="32" t="s">
        <v>460</v>
      </c>
      <c r="C291" s="44" t="s">
        <v>264</v>
      </c>
      <c r="D291" s="153">
        <v>552</v>
      </c>
      <c r="E291" s="37">
        <f t="shared" si="1"/>
        <v>0.55200000000000005</v>
      </c>
      <c r="F291" s="31"/>
    </row>
    <row r="292" spans="2:6" x14ac:dyDescent="0.35">
      <c r="B292" s="32" t="s">
        <v>461</v>
      </c>
      <c r="C292" s="44" t="s">
        <v>264</v>
      </c>
      <c r="D292" s="153">
        <v>552</v>
      </c>
      <c r="E292" s="33">
        <f t="shared" si="1"/>
        <v>0.55200000000000005</v>
      </c>
      <c r="F292" s="31"/>
    </row>
    <row r="293" spans="2:6" x14ac:dyDescent="0.35">
      <c r="B293" s="32" t="s">
        <v>123</v>
      </c>
      <c r="C293" s="44" t="s">
        <v>264</v>
      </c>
      <c r="D293" s="153">
        <v>1780</v>
      </c>
      <c r="E293" s="33">
        <f t="shared" si="1"/>
        <v>1.78</v>
      </c>
      <c r="F293" s="31"/>
    </row>
    <row r="294" spans="2:6" x14ac:dyDescent="0.35">
      <c r="B294" s="32" t="s">
        <v>462</v>
      </c>
      <c r="C294" s="44" t="s">
        <v>264</v>
      </c>
      <c r="D294" s="154">
        <v>880</v>
      </c>
      <c r="E294" s="33">
        <f t="shared" si="1"/>
        <v>0.88</v>
      </c>
      <c r="F294" s="31"/>
    </row>
    <row r="295" spans="2:6" x14ac:dyDescent="0.35">
      <c r="B295" s="32" t="s">
        <v>463</v>
      </c>
      <c r="C295" s="44" t="s">
        <v>264</v>
      </c>
      <c r="D295" s="154">
        <v>826</v>
      </c>
      <c r="E295" s="33">
        <f t="shared" si="1"/>
        <v>0.82599999999999996</v>
      </c>
      <c r="F295" s="31"/>
    </row>
    <row r="296" spans="2:6" x14ac:dyDescent="0.35">
      <c r="B296" s="32" t="s">
        <v>267</v>
      </c>
      <c r="C296" s="44" t="s">
        <v>264</v>
      </c>
      <c r="D296" s="153">
        <v>506</v>
      </c>
      <c r="E296" s="33">
        <f t="shared" si="1"/>
        <v>0.50600000000000001</v>
      </c>
      <c r="F296" s="31"/>
    </row>
    <row r="297" spans="2:6" x14ac:dyDescent="0.35">
      <c r="B297" s="32" t="s">
        <v>151</v>
      </c>
      <c r="C297" s="44" t="s">
        <v>268</v>
      </c>
      <c r="D297" s="153">
        <v>345</v>
      </c>
      <c r="E297" s="33">
        <f t="shared" si="1"/>
        <v>0.34499999999999997</v>
      </c>
      <c r="F297" s="31"/>
    </row>
    <row r="298" spans="2:6" x14ac:dyDescent="0.35">
      <c r="B298" s="32" t="s">
        <v>269</v>
      </c>
      <c r="C298" s="44" t="s">
        <v>264</v>
      </c>
      <c r="D298" s="153">
        <v>345</v>
      </c>
      <c r="E298" s="184">
        <f t="shared" si="1"/>
        <v>0.34499999999999997</v>
      </c>
      <c r="F298" s="31"/>
    </row>
    <row r="299" spans="2:6" x14ac:dyDescent="0.35">
      <c r="B299" s="32" t="s">
        <v>270</v>
      </c>
      <c r="C299" s="44" t="s">
        <v>264</v>
      </c>
      <c r="D299" s="153">
        <v>506</v>
      </c>
      <c r="E299" s="184">
        <f t="shared" si="1"/>
        <v>0.50600000000000001</v>
      </c>
      <c r="F299" s="31"/>
    </row>
    <row r="300" spans="2:6" x14ac:dyDescent="0.35">
      <c r="B300" s="32" t="s">
        <v>271</v>
      </c>
      <c r="C300" s="44" t="s">
        <v>264</v>
      </c>
      <c r="D300" s="153">
        <v>506</v>
      </c>
      <c r="E300" s="184">
        <f t="shared" si="1"/>
        <v>0.50600000000000001</v>
      </c>
      <c r="F300" s="31"/>
    </row>
    <row r="301" spans="2:6" x14ac:dyDescent="0.35">
      <c r="B301" s="32" t="s">
        <v>272</v>
      </c>
      <c r="C301" s="44" t="s">
        <v>264</v>
      </c>
      <c r="D301" s="153">
        <v>380</v>
      </c>
      <c r="E301" s="33">
        <f t="shared" si="1"/>
        <v>0.38</v>
      </c>
      <c r="F301" s="31"/>
    </row>
    <row r="302" spans="2:6" x14ac:dyDescent="0.35">
      <c r="B302" s="32" t="s">
        <v>273</v>
      </c>
      <c r="C302" s="44" t="s">
        <v>264</v>
      </c>
      <c r="D302" s="153">
        <v>450</v>
      </c>
      <c r="E302" s="33">
        <f t="shared" si="1"/>
        <v>0.45</v>
      </c>
      <c r="F302" s="31"/>
    </row>
    <row r="303" spans="2:6" x14ac:dyDescent="0.35">
      <c r="B303" s="32" t="s">
        <v>274</v>
      </c>
      <c r="C303" s="44" t="s">
        <v>264</v>
      </c>
      <c r="D303" s="153">
        <v>2875</v>
      </c>
      <c r="E303" s="184">
        <f t="shared" si="1"/>
        <v>2.875</v>
      </c>
      <c r="F303" s="31"/>
    </row>
    <row r="304" spans="2:6" x14ac:dyDescent="0.35">
      <c r="B304" s="32" t="s">
        <v>275</v>
      </c>
      <c r="C304" s="44" t="s">
        <v>264</v>
      </c>
      <c r="D304" s="153">
        <v>2875</v>
      </c>
      <c r="E304" s="184">
        <f t="shared" si="1"/>
        <v>2.875</v>
      </c>
      <c r="F304" s="31"/>
    </row>
    <row r="305" spans="2:6" x14ac:dyDescent="0.35">
      <c r="B305" s="32" t="s">
        <v>276</v>
      </c>
      <c r="C305" s="44" t="s">
        <v>264</v>
      </c>
      <c r="D305" s="153">
        <v>886.84</v>
      </c>
      <c r="E305" s="184">
        <f t="shared" si="1"/>
        <v>0.88684000000000007</v>
      </c>
      <c r="F305" s="31"/>
    </row>
    <row r="306" spans="2:6" x14ac:dyDescent="0.35">
      <c r="B306" s="32" t="s">
        <v>277</v>
      </c>
      <c r="C306" s="44" t="s">
        <v>264</v>
      </c>
      <c r="D306" s="153">
        <v>700</v>
      </c>
      <c r="E306" s="184">
        <f t="shared" si="1"/>
        <v>0.7</v>
      </c>
      <c r="F306" s="31"/>
    </row>
    <row r="307" spans="2:6" x14ac:dyDescent="0.35">
      <c r="B307" s="32" t="s">
        <v>447</v>
      </c>
      <c r="C307" s="44" t="s">
        <v>264</v>
      </c>
      <c r="D307" s="154">
        <v>921</v>
      </c>
      <c r="E307" s="184">
        <f t="shared" si="1"/>
        <v>0.92100000000000004</v>
      </c>
      <c r="F307" s="31"/>
    </row>
    <row r="308" spans="2:6" x14ac:dyDescent="0.35">
      <c r="B308" s="32" t="s">
        <v>278</v>
      </c>
      <c r="C308" s="44" t="s">
        <v>264</v>
      </c>
      <c r="D308" s="153">
        <v>287</v>
      </c>
      <c r="E308" s="184">
        <f t="shared" si="1"/>
        <v>0.28699999999999998</v>
      </c>
      <c r="F308" s="31"/>
    </row>
    <row r="309" spans="2:6" x14ac:dyDescent="0.35">
      <c r="B309" s="32" t="s">
        <v>484</v>
      </c>
      <c r="C309" s="44" t="s">
        <v>264</v>
      </c>
      <c r="D309" s="153">
        <v>936</v>
      </c>
      <c r="E309" s="184">
        <f t="shared" si="1"/>
        <v>0.93600000000000005</v>
      </c>
      <c r="F309" s="31"/>
    </row>
    <row r="310" spans="2:6" x14ac:dyDescent="0.35">
      <c r="B310" s="32" t="s">
        <v>279</v>
      </c>
      <c r="C310" s="32" t="s">
        <v>264</v>
      </c>
      <c r="D310" s="153">
        <v>380</v>
      </c>
      <c r="E310" s="33">
        <f t="shared" ref="E310:E318" si="2">D310/1000</f>
        <v>0.38</v>
      </c>
      <c r="F310" s="31"/>
    </row>
    <row r="311" spans="2:6" x14ac:dyDescent="0.35">
      <c r="B311" s="32" t="s">
        <v>482</v>
      </c>
      <c r="C311" s="32" t="s">
        <v>264</v>
      </c>
      <c r="D311" s="153">
        <v>870</v>
      </c>
      <c r="E311" s="33">
        <f t="shared" si="2"/>
        <v>0.87</v>
      </c>
      <c r="F311" s="31"/>
    </row>
    <row r="312" spans="2:6" x14ac:dyDescent="0.35">
      <c r="B312" s="32" t="s">
        <v>280</v>
      </c>
      <c r="C312" s="44" t="s">
        <v>264</v>
      </c>
      <c r="D312" s="153">
        <v>954.5</v>
      </c>
      <c r="E312" s="184">
        <f t="shared" si="2"/>
        <v>0.95450000000000002</v>
      </c>
      <c r="F312" s="31"/>
    </row>
    <row r="313" spans="2:6" x14ac:dyDescent="0.35">
      <c r="B313" s="32" t="s">
        <v>483</v>
      </c>
      <c r="C313" s="44" t="s">
        <v>264</v>
      </c>
      <c r="D313" s="153">
        <v>1250</v>
      </c>
      <c r="E313" s="184">
        <f t="shared" si="2"/>
        <v>1.25</v>
      </c>
      <c r="F313" s="31"/>
    </row>
    <row r="314" spans="2:6" x14ac:dyDescent="0.35">
      <c r="B314" s="32" t="s">
        <v>281</v>
      </c>
      <c r="C314" s="44" t="s">
        <v>282</v>
      </c>
      <c r="D314" s="153">
        <v>700</v>
      </c>
      <c r="E314" s="184">
        <f t="shared" si="2"/>
        <v>0.7</v>
      </c>
      <c r="F314" s="31"/>
    </row>
    <row r="315" spans="2:6" x14ac:dyDescent="0.35">
      <c r="B315" s="32" t="s">
        <v>283</v>
      </c>
      <c r="C315" s="44" t="s">
        <v>264</v>
      </c>
      <c r="D315" s="154">
        <v>1146</v>
      </c>
      <c r="E315" s="184">
        <f t="shared" si="2"/>
        <v>1.1459999999999999</v>
      </c>
      <c r="F315" s="31"/>
    </row>
    <row r="316" spans="2:6" x14ac:dyDescent="0.35">
      <c r="B316" s="32" t="s">
        <v>199</v>
      </c>
      <c r="C316" s="44" t="s">
        <v>264</v>
      </c>
      <c r="D316" s="153">
        <v>805</v>
      </c>
      <c r="E316" s="184">
        <f t="shared" si="2"/>
        <v>0.80500000000000005</v>
      </c>
      <c r="F316" s="31"/>
    </row>
    <row r="317" spans="2:6" x14ac:dyDescent="0.35">
      <c r="B317" s="32" t="s">
        <v>284</v>
      </c>
      <c r="C317" s="32" t="s">
        <v>264</v>
      </c>
      <c r="D317" s="153">
        <v>1150</v>
      </c>
      <c r="E317" s="184">
        <f t="shared" si="2"/>
        <v>1.1499999999999999</v>
      </c>
      <c r="F317" s="31"/>
    </row>
    <row r="318" spans="2:6" x14ac:dyDescent="0.35">
      <c r="B318" s="32" t="s">
        <v>285</v>
      </c>
      <c r="C318" s="32" t="s">
        <v>325</v>
      </c>
      <c r="D318" s="153">
        <v>60</v>
      </c>
      <c r="E318" s="184">
        <f t="shared" si="2"/>
        <v>0.06</v>
      </c>
      <c r="F318" s="31"/>
    </row>
    <row r="319" spans="2:6" x14ac:dyDescent="0.35">
      <c r="B319" s="36" t="s">
        <v>326</v>
      </c>
      <c r="C319" s="31"/>
      <c r="D319" s="153">
        <v>10.35</v>
      </c>
      <c r="E319" s="33">
        <v>0.45</v>
      </c>
      <c r="F319" s="31"/>
    </row>
    <row r="320" spans="2:6" x14ac:dyDescent="0.35">
      <c r="B320" s="32" t="s">
        <v>286</v>
      </c>
      <c r="C320" s="31" t="s">
        <v>147</v>
      </c>
      <c r="D320" s="154">
        <v>130</v>
      </c>
      <c r="E320" s="33"/>
      <c r="F320" s="31"/>
    </row>
    <row r="321" spans="2:6" x14ac:dyDescent="0.35">
      <c r="B321" s="32" t="s">
        <v>456</v>
      </c>
      <c r="C321" s="31" t="s">
        <v>155</v>
      </c>
      <c r="D321" s="154">
        <v>100</v>
      </c>
      <c r="E321" s="33"/>
      <c r="F321" s="31"/>
    </row>
    <row r="322" spans="2:6" x14ac:dyDescent="0.35">
      <c r="B322" s="32" t="s">
        <v>448</v>
      </c>
      <c r="C322" s="31" t="s">
        <v>449</v>
      </c>
      <c r="D322" s="49">
        <v>120</v>
      </c>
      <c r="E322" s="33"/>
      <c r="F322" s="31"/>
    </row>
    <row r="323" spans="2:6" x14ac:dyDescent="0.35">
      <c r="B323" s="45" t="s">
        <v>287</v>
      </c>
      <c r="C323" s="31"/>
      <c r="D323" s="50"/>
      <c r="E323" s="38"/>
      <c r="F323" s="31"/>
    </row>
    <row r="324" spans="2:6" x14ac:dyDescent="0.35">
      <c r="B324" s="28" t="s">
        <v>124</v>
      </c>
      <c r="C324" s="31"/>
      <c r="D324" s="50"/>
      <c r="E324" s="38"/>
      <c r="F324" s="31"/>
    </row>
    <row r="325" spans="2:6" x14ac:dyDescent="0.35">
      <c r="B325" s="39" t="s">
        <v>288</v>
      </c>
      <c r="C325" s="39" t="s">
        <v>289</v>
      </c>
      <c r="D325" s="154">
        <v>281</v>
      </c>
      <c r="E325" s="33"/>
      <c r="F325" s="31"/>
    </row>
    <row r="326" spans="2:6" x14ac:dyDescent="0.35">
      <c r="B326" s="39" t="s">
        <v>290</v>
      </c>
      <c r="C326" s="39" t="s">
        <v>289</v>
      </c>
      <c r="D326" s="154">
        <v>490</v>
      </c>
      <c r="E326" s="33"/>
      <c r="F326" s="31"/>
    </row>
    <row r="327" spans="2:6" x14ac:dyDescent="0.35">
      <c r="B327" s="39" t="s">
        <v>291</v>
      </c>
      <c r="C327" s="39" t="s">
        <v>289</v>
      </c>
      <c r="D327" s="154">
        <v>281</v>
      </c>
      <c r="E327" s="33"/>
      <c r="F327" s="31"/>
    </row>
    <row r="328" spans="2:6" x14ac:dyDescent="0.35">
      <c r="B328" s="39" t="s">
        <v>292</v>
      </c>
      <c r="C328" s="39" t="s">
        <v>289</v>
      </c>
      <c r="D328" s="154">
        <v>185</v>
      </c>
      <c r="E328" s="33"/>
      <c r="F328" s="31"/>
    </row>
    <row r="329" spans="2:6" x14ac:dyDescent="0.35">
      <c r="B329" s="40" t="s">
        <v>293</v>
      </c>
      <c r="C329" s="40" t="s">
        <v>294</v>
      </c>
      <c r="D329" s="162">
        <v>245</v>
      </c>
      <c r="E329" s="33"/>
      <c r="F329" s="31"/>
    </row>
    <row r="330" spans="2:6" x14ac:dyDescent="0.35">
      <c r="B330" s="40" t="s">
        <v>295</v>
      </c>
      <c r="C330" s="40" t="s">
        <v>296</v>
      </c>
      <c r="D330" s="162">
        <v>355</v>
      </c>
      <c r="E330" s="33"/>
      <c r="F330" s="31"/>
    </row>
    <row r="331" spans="2:6" x14ac:dyDescent="0.35">
      <c r="B331" s="40" t="s">
        <v>297</v>
      </c>
      <c r="C331" s="40" t="s">
        <v>298</v>
      </c>
      <c r="D331" s="162">
        <v>184</v>
      </c>
      <c r="E331" s="33"/>
      <c r="F331" s="31"/>
    </row>
    <row r="332" spans="2:6" x14ac:dyDescent="0.35">
      <c r="B332" s="39" t="s">
        <v>297</v>
      </c>
      <c r="C332" s="39" t="s">
        <v>299</v>
      </c>
      <c r="D332" s="162">
        <v>184</v>
      </c>
      <c r="E332" s="33"/>
      <c r="F332" s="31"/>
    </row>
    <row r="333" spans="2:6" x14ac:dyDescent="0.35">
      <c r="B333" s="39" t="s">
        <v>297</v>
      </c>
      <c r="C333" s="39" t="s">
        <v>327</v>
      </c>
      <c r="D333" s="162">
        <v>184</v>
      </c>
      <c r="E333" s="33"/>
      <c r="F333" s="31"/>
    </row>
    <row r="334" spans="2:6" x14ac:dyDescent="0.35">
      <c r="B334" s="39" t="s">
        <v>297</v>
      </c>
      <c r="C334" s="39" t="s">
        <v>300</v>
      </c>
      <c r="D334" s="162">
        <v>184</v>
      </c>
      <c r="E334" s="33"/>
      <c r="F334" s="31"/>
    </row>
    <row r="335" spans="2:6" x14ac:dyDescent="0.35">
      <c r="B335" s="39" t="s">
        <v>297</v>
      </c>
      <c r="C335" s="39" t="s">
        <v>301</v>
      </c>
      <c r="D335" s="162">
        <v>184</v>
      </c>
      <c r="E335" s="33"/>
      <c r="F335" s="31"/>
    </row>
    <row r="336" spans="2:6" x14ac:dyDescent="0.35">
      <c r="B336" s="40" t="s">
        <v>302</v>
      </c>
      <c r="C336" s="40" t="s">
        <v>303</v>
      </c>
      <c r="D336" s="162">
        <v>70</v>
      </c>
      <c r="E336" s="33"/>
      <c r="F336" s="31"/>
    </row>
    <row r="337" spans="2:6" x14ac:dyDescent="0.35">
      <c r="B337" s="40" t="s">
        <v>304</v>
      </c>
      <c r="C337" s="40" t="s">
        <v>289</v>
      </c>
      <c r="D337" s="162">
        <v>245</v>
      </c>
      <c r="E337" s="33"/>
      <c r="F337" s="31"/>
    </row>
    <row r="338" spans="2:6" x14ac:dyDescent="0.35">
      <c r="B338" s="40" t="s">
        <v>305</v>
      </c>
      <c r="C338" s="40" t="s">
        <v>289</v>
      </c>
      <c r="D338" s="162">
        <v>245</v>
      </c>
      <c r="E338" s="33"/>
      <c r="F338" s="31"/>
    </row>
    <row r="339" spans="2:6" x14ac:dyDescent="0.35">
      <c r="B339" s="40" t="s">
        <v>306</v>
      </c>
      <c r="C339" s="40" t="s">
        <v>307</v>
      </c>
      <c r="D339" s="162">
        <v>245</v>
      </c>
      <c r="E339" s="33"/>
      <c r="F339" s="31"/>
    </row>
    <row r="340" spans="2:6" x14ac:dyDescent="0.35">
      <c r="B340" s="40" t="s">
        <v>308</v>
      </c>
      <c r="C340" s="40" t="s">
        <v>178</v>
      </c>
      <c r="D340" s="162">
        <v>70</v>
      </c>
      <c r="E340" s="33"/>
      <c r="F340" s="31"/>
    </row>
    <row r="341" spans="2:6" x14ac:dyDescent="0.35">
      <c r="B341" s="41" t="s">
        <v>309</v>
      </c>
      <c r="C341" s="41"/>
      <c r="D341" s="163">
        <v>450</v>
      </c>
      <c r="E341" s="33"/>
      <c r="F341" s="31"/>
    </row>
    <row r="342" spans="2:6" x14ac:dyDescent="0.35">
      <c r="B342" s="41" t="s">
        <v>328</v>
      </c>
      <c r="C342" s="41"/>
      <c r="D342" s="163">
        <v>281</v>
      </c>
      <c r="E342" s="31"/>
      <c r="F342" s="31"/>
    </row>
    <row r="343" spans="2:6" x14ac:dyDescent="0.35">
      <c r="B343" s="40" t="s">
        <v>310</v>
      </c>
      <c r="C343" s="41"/>
      <c r="D343" s="163">
        <v>220</v>
      </c>
      <c r="E343" s="31"/>
      <c r="F343" s="31"/>
    </row>
    <row r="344" spans="2:6" ht="18" x14ac:dyDescent="0.4">
      <c r="B344" s="47" t="s">
        <v>329</v>
      </c>
      <c r="C344" s="48"/>
      <c r="D344" s="189">
        <v>115</v>
      </c>
      <c r="E344" s="31"/>
      <c r="F344" s="31"/>
    </row>
    <row r="345" spans="2:6" ht="18" x14ac:dyDescent="0.4">
      <c r="B345" s="192"/>
      <c r="C345" s="193"/>
      <c r="D345" s="157"/>
    </row>
    <row r="346" spans="2:6" x14ac:dyDescent="0.35">
      <c r="B346" s="26" t="s">
        <v>330</v>
      </c>
      <c r="D346" s="157">
        <v>350</v>
      </c>
    </row>
    <row r="347" spans="2:6" x14ac:dyDescent="0.35">
      <c r="B347" s="26" t="s">
        <v>574</v>
      </c>
      <c r="C347" s="27" t="s">
        <v>34</v>
      </c>
      <c r="D347" s="157">
        <v>300</v>
      </c>
    </row>
    <row r="348" spans="2:6" x14ac:dyDescent="0.35">
      <c r="B348" s="26" t="s">
        <v>574</v>
      </c>
      <c r="C348" s="27" t="s">
        <v>26</v>
      </c>
      <c r="D348" s="157">
        <v>590</v>
      </c>
    </row>
    <row r="349" spans="2:6" x14ac:dyDescent="0.35">
      <c r="B349" s="26" t="s">
        <v>331</v>
      </c>
      <c r="D349" s="157">
        <v>146</v>
      </c>
    </row>
    <row r="350" spans="2:6" x14ac:dyDescent="0.35">
      <c r="B350" s="26" t="s">
        <v>332</v>
      </c>
      <c r="D350" s="157">
        <v>410</v>
      </c>
    </row>
    <row r="351" spans="2:6" x14ac:dyDescent="0.35">
      <c r="B351" s="26" t="s">
        <v>333</v>
      </c>
      <c r="D351" s="157">
        <v>280</v>
      </c>
    </row>
    <row r="352" spans="2:6" x14ac:dyDescent="0.35">
      <c r="B352" s="26" t="s">
        <v>334</v>
      </c>
      <c r="D352" s="157">
        <v>1630</v>
      </c>
    </row>
    <row r="353" spans="2:4" x14ac:dyDescent="0.35">
      <c r="B353" s="26" t="s">
        <v>473</v>
      </c>
      <c r="C353" s="27" t="s">
        <v>34</v>
      </c>
      <c r="D353" s="155">
        <v>260</v>
      </c>
    </row>
    <row r="354" spans="2:4" x14ac:dyDescent="0.35">
      <c r="B354" s="26" t="s">
        <v>335</v>
      </c>
      <c r="D354" s="157">
        <v>100</v>
      </c>
    </row>
    <row r="355" spans="2:4" x14ac:dyDescent="0.35">
      <c r="B355" s="52" t="s">
        <v>336</v>
      </c>
      <c r="C355" s="46"/>
      <c r="D355" s="164">
        <v>5</v>
      </c>
    </row>
    <row r="356" spans="2:4" x14ac:dyDescent="0.35">
      <c r="B356" s="52" t="s">
        <v>42</v>
      </c>
      <c r="C356" s="46"/>
      <c r="D356" s="164">
        <v>450</v>
      </c>
    </row>
    <row r="357" spans="2:4" x14ac:dyDescent="0.35">
      <c r="B357" s="26" t="s">
        <v>414</v>
      </c>
      <c r="C357" s="27" t="s">
        <v>415</v>
      </c>
      <c r="D357" s="155">
        <v>180</v>
      </c>
    </row>
    <row r="358" spans="2:4" x14ac:dyDescent="0.35">
      <c r="B358" s="26" t="s">
        <v>353</v>
      </c>
      <c r="C358" s="27" t="s">
        <v>110</v>
      </c>
      <c r="D358" s="157">
        <v>400</v>
      </c>
    </row>
  </sheetData>
  <customSheetViews>
    <customSheetView guid="{63A97564-0E53-4191-998D-0E0D6B1DFC4B}" scale="130" topLeftCell="A180">
      <selection activeCell="D348" sqref="D348"/>
      <pageMargins left="0.7" right="0.7" top="0.75" bottom="0.75" header="0.3" footer="0.3"/>
      <pageSetup orientation="portrait" r:id="rId1"/>
    </customSheetView>
    <customSheetView guid="{4F699E90-C674-486F-920D-A5FD36B53A39}" scale="130">
      <selection activeCell="D306" sqref="D306"/>
      <pageMargins left="0.7" right="0.7" top="0.75" bottom="0.75" header="0.3" footer="0.3"/>
      <pageSetup orientation="portrait" r:id="rId2"/>
    </customSheetView>
    <customSheetView guid="{9725C355-06CF-47EE-8965-9EAAFECFEFE3}" scale="105">
      <selection activeCell="C184" sqref="C184"/>
      <pageMargins left="0.7" right="0.7" top="0.75" bottom="0.75" header="0.3" footer="0.3"/>
      <pageSetup orientation="portrait" r:id="rId3"/>
    </customSheetView>
    <customSheetView guid="{F593715E-C481-4F7B-9ABB-3BC8DB13B129}" scale="130">
      <selection activeCell="C10" sqref="C10"/>
      <pageMargins left="0.7" right="0.7" top="0.75" bottom="0.75" header="0.3" footer="0.3"/>
      <pageSetup orientation="portrait" r:id="rId4"/>
    </customSheetView>
  </customSheetViews>
  <phoneticPr fontId="26" type="noConversion"/>
  <hyperlinks>
    <hyperlink ref="E13" r:id="rId5" xr:uid="{00000000-0004-0000-0000-000000000000}"/>
  </hyperlinks>
  <pageMargins left="0.7" right="0.7" top="0.75" bottom="0.75" header="0.3" footer="0.3"/>
  <pageSetup orientation="portrait"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4"/>
  <sheetViews>
    <sheetView zoomScale="110" zoomScaleNormal="110" workbookViewId="0">
      <selection activeCell="I12" sqref="I12"/>
    </sheetView>
  </sheetViews>
  <sheetFormatPr defaultRowHeight="15.5" x14ac:dyDescent="0.35"/>
  <cols>
    <col min="1" max="1" width="27.453125" style="9" customWidth="1"/>
    <col min="2" max="2" width="13.54296875" style="9" customWidth="1"/>
    <col min="3" max="3" width="11.54296875" style="16" customWidth="1"/>
    <col min="4" max="4" width="14.453125" style="16" customWidth="1"/>
    <col min="5" max="5" width="16.453125" style="16" customWidth="1"/>
    <col min="6" max="6" width="15.6328125" style="16" customWidth="1"/>
    <col min="8" max="8" width="13.54296875" customWidth="1"/>
    <col min="9" max="9" width="13.6328125" bestFit="1" customWidth="1"/>
    <col min="10" max="10" width="9.453125" bestFit="1" customWidth="1"/>
  </cols>
  <sheetData>
    <row r="1" spans="1:11" ht="17.25" customHeight="1" x14ac:dyDescent="0.35">
      <c r="C1" s="15" t="s">
        <v>375</v>
      </c>
    </row>
    <row r="2" spans="1:11" ht="17.25" customHeight="1" x14ac:dyDescent="0.35">
      <c r="A2" s="17"/>
      <c r="B2" s="18" t="s">
        <v>0</v>
      </c>
      <c r="C2" s="19" t="s">
        <v>1</v>
      </c>
      <c r="D2" s="19" t="s">
        <v>107</v>
      </c>
      <c r="E2" s="19" t="s">
        <v>108</v>
      </c>
      <c r="F2" s="19" t="s">
        <v>109</v>
      </c>
      <c r="I2" s="110" t="s">
        <v>355</v>
      </c>
    </row>
    <row r="3" spans="1:11" ht="17.25" customHeight="1" x14ac:dyDescent="0.35">
      <c r="A3" s="18" t="s">
        <v>2</v>
      </c>
      <c r="B3" s="17" t="s">
        <v>3</v>
      </c>
      <c r="C3" s="20">
        <v>30</v>
      </c>
      <c r="D3" s="20">
        <v>6180</v>
      </c>
      <c r="E3" s="20">
        <f>C3*D3</f>
        <v>185400</v>
      </c>
      <c r="F3" s="20">
        <f>E3/2</f>
        <v>92700</v>
      </c>
      <c r="H3" t="s">
        <v>387</v>
      </c>
      <c r="I3">
        <v>90</v>
      </c>
      <c r="K3">
        <v>10</v>
      </c>
    </row>
    <row r="4" spans="1:11" ht="17.25" customHeight="1" x14ac:dyDescent="0.35">
      <c r="A4" s="18" t="s">
        <v>4</v>
      </c>
      <c r="B4" s="17"/>
      <c r="C4" s="20"/>
      <c r="D4" s="20"/>
      <c r="E4" s="20"/>
      <c r="F4" s="20"/>
    </row>
    <row r="5" spans="1:11" ht="17.25" customHeight="1" x14ac:dyDescent="0.35">
      <c r="A5" s="18" t="s">
        <v>5</v>
      </c>
      <c r="B5" s="18" t="s">
        <v>0</v>
      </c>
      <c r="C5" s="19" t="s">
        <v>6</v>
      </c>
      <c r="D5" s="19" t="s">
        <v>7</v>
      </c>
      <c r="E5" s="19" t="s">
        <v>8</v>
      </c>
      <c r="F5" s="21" t="s">
        <v>9</v>
      </c>
    </row>
    <row r="6" spans="1:11" ht="17.25" customHeight="1" x14ac:dyDescent="0.35">
      <c r="A6" s="17" t="s">
        <v>10</v>
      </c>
      <c r="B6" s="17" t="s">
        <v>11</v>
      </c>
      <c r="C6" s="22">
        <v>22</v>
      </c>
      <c r="D6" s="22">
        <f>'Item List 2024'!D307</f>
        <v>921</v>
      </c>
      <c r="E6" s="22">
        <f>C6*D6</f>
        <v>20262</v>
      </c>
      <c r="F6" s="22">
        <f>E6/2</f>
        <v>10131</v>
      </c>
    </row>
    <row r="7" spans="1:11" ht="17.25" customHeight="1" x14ac:dyDescent="0.35">
      <c r="A7" s="17" t="s">
        <v>12</v>
      </c>
      <c r="B7" s="17">
        <v>1000</v>
      </c>
      <c r="C7" s="22">
        <v>1</v>
      </c>
      <c r="D7" s="22">
        <f>'Item List 2024'!D307</f>
        <v>921</v>
      </c>
      <c r="E7" s="22">
        <f t="shared" ref="E7:E44" si="0">C7*D7</f>
        <v>921</v>
      </c>
      <c r="F7" s="22">
        <f t="shared" ref="F7:F44" si="1">E7/2</f>
        <v>460.5</v>
      </c>
    </row>
    <row r="8" spans="1:11" ht="17.25" customHeight="1" x14ac:dyDescent="0.35">
      <c r="A8" s="17" t="s">
        <v>13</v>
      </c>
      <c r="B8" s="17" t="s">
        <v>14</v>
      </c>
      <c r="C8" s="20">
        <v>2.5</v>
      </c>
      <c r="D8" s="20">
        <f>'Item List 2024'!D2</f>
        <v>600</v>
      </c>
      <c r="E8" s="20">
        <f t="shared" si="0"/>
        <v>1500</v>
      </c>
      <c r="F8" s="20">
        <f t="shared" si="1"/>
        <v>750</v>
      </c>
    </row>
    <row r="9" spans="1:11" ht="17.25" customHeight="1" x14ac:dyDescent="0.35">
      <c r="A9" s="17" t="s">
        <v>15</v>
      </c>
      <c r="B9" s="17" t="s">
        <v>14</v>
      </c>
      <c r="C9" s="20">
        <v>1.5</v>
      </c>
      <c r="D9" s="20">
        <f>'Item List 2024'!D3</f>
        <v>600</v>
      </c>
      <c r="E9" s="20">
        <f t="shared" si="0"/>
        <v>900</v>
      </c>
      <c r="F9" s="20">
        <f t="shared" si="1"/>
        <v>450</v>
      </c>
    </row>
    <row r="10" spans="1:11" ht="17.25" customHeight="1" x14ac:dyDescent="0.35">
      <c r="A10" s="17" t="s">
        <v>16</v>
      </c>
      <c r="B10" s="17" t="s">
        <v>14</v>
      </c>
      <c r="C10" s="20">
        <v>1</v>
      </c>
      <c r="D10" s="20">
        <f>'Item List 2024'!D4</f>
        <v>600</v>
      </c>
      <c r="E10" s="20">
        <f t="shared" si="0"/>
        <v>600</v>
      </c>
      <c r="F10" s="20">
        <f t="shared" si="1"/>
        <v>300</v>
      </c>
    </row>
    <row r="11" spans="1:11" ht="17.25" customHeight="1" x14ac:dyDescent="0.35">
      <c r="A11" s="17" t="s">
        <v>467</v>
      </c>
      <c r="B11" s="17" t="s">
        <v>18</v>
      </c>
      <c r="C11" s="20">
        <v>8</v>
      </c>
      <c r="D11" s="20">
        <f>'Item List 2024'!D143</f>
        <v>745</v>
      </c>
      <c r="E11" s="20">
        <f t="shared" si="0"/>
        <v>5960</v>
      </c>
      <c r="F11" s="20">
        <f t="shared" si="1"/>
        <v>2980</v>
      </c>
    </row>
    <row r="12" spans="1:11" ht="17.25" customHeight="1" x14ac:dyDescent="0.35">
      <c r="A12" s="17" t="s">
        <v>554</v>
      </c>
      <c r="B12" s="17" t="s">
        <v>553</v>
      </c>
      <c r="C12" s="20">
        <v>100</v>
      </c>
      <c r="D12" s="20">
        <f>'Item List 2024'!D172</f>
        <v>20</v>
      </c>
      <c r="E12" s="20">
        <f t="shared" si="0"/>
        <v>2000</v>
      </c>
      <c r="F12" s="20">
        <f t="shared" si="1"/>
        <v>1000</v>
      </c>
    </row>
    <row r="13" spans="1:11" ht="17.25" customHeight="1" x14ac:dyDescent="0.35">
      <c r="A13" s="17" t="str">
        <f>'Item List 2024'!B145</f>
        <v>5:1:5 (45) fertilizer</v>
      </c>
      <c r="B13" s="17" t="s">
        <v>18</v>
      </c>
      <c r="C13" s="20">
        <v>9</v>
      </c>
      <c r="D13" s="20">
        <f>'Item List 2024'!D145</f>
        <v>650</v>
      </c>
      <c r="E13" s="20">
        <f t="shared" si="0"/>
        <v>5850</v>
      </c>
      <c r="F13" s="20">
        <f t="shared" si="1"/>
        <v>2925</v>
      </c>
    </row>
    <row r="14" spans="1:11" ht="17.25" customHeight="1" x14ac:dyDescent="0.35">
      <c r="A14" s="17" t="s">
        <v>19</v>
      </c>
      <c r="B14" s="17" t="s">
        <v>20</v>
      </c>
      <c r="C14" s="20">
        <v>20</v>
      </c>
      <c r="D14" s="20">
        <f>'Item List 2024'!D151</f>
        <v>95</v>
      </c>
      <c r="E14" s="20">
        <f t="shared" si="0"/>
        <v>1900</v>
      </c>
      <c r="F14" s="20">
        <f t="shared" si="1"/>
        <v>950</v>
      </c>
    </row>
    <row r="15" spans="1:11" ht="17.25" customHeight="1" x14ac:dyDescent="0.35">
      <c r="A15" s="17" t="s">
        <v>21</v>
      </c>
      <c r="B15" s="17" t="s">
        <v>18</v>
      </c>
      <c r="C15" s="20">
        <v>4</v>
      </c>
      <c r="D15" s="20">
        <f>'Item List 2024'!D146</f>
        <v>570</v>
      </c>
      <c r="E15" s="20">
        <f t="shared" si="0"/>
        <v>2280</v>
      </c>
      <c r="F15" s="20">
        <f t="shared" si="1"/>
        <v>1140</v>
      </c>
    </row>
    <row r="16" spans="1:11" ht="17.25" customHeight="1" x14ac:dyDescent="0.35">
      <c r="A16" s="17" t="s">
        <v>388</v>
      </c>
      <c r="B16" s="17" t="s">
        <v>386</v>
      </c>
      <c r="C16" s="20">
        <v>4</v>
      </c>
      <c r="D16" s="20">
        <f>'Item List 2024'!D9</f>
        <v>550</v>
      </c>
      <c r="E16" s="20">
        <f t="shared" si="0"/>
        <v>2200</v>
      </c>
      <c r="F16" s="20">
        <f t="shared" si="1"/>
        <v>1100</v>
      </c>
    </row>
    <row r="17" spans="1:6" ht="17.25" customHeight="1" x14ac:dyDescent="0.35">
      <c r="A17" s="17" t="s">
        <v>22</v>
      </c>
      <c r="B17" s="17" t="s">
        <v>23</v>
      </c>
      <c r="C17" s="22">
        <v>1000</v>
      </c>
      <c r="D17" s="22">
        <f>'Item List 2024'!D8</f>
        <v>2.8</v>
      </c>
      <c r="E17" s="22">
        <f t="shared" si="0"/>
        <v>2800</v>
      </c>
      <c r="F17" s="22">
        <f t="shared" si="1"/>
        <v>1400</v>
      </c>
    </row>
    <row r="18" spans="1:6" ht="17.25" customHeight="1" x14ac:dyDescent="0.35">
      <c r="A18" s="17" t="s">
        <v>24</v>
      </c>
      <c r="B18" s="17"/>
      <c r="C18" s="22">
        <v>1</v>
      </c>
      <c r="D18" s="22">
        <f>'Item List 2024'!D7</f>
        <v>1000</v>
      </c>
      <c r="E18" s="22">
        <f t="shared" si="0"/>
        <v>1000</v>
      </c>
      <c r="F18" s="22">
        <f t="shared" si="1"/>
        <v>500</v>
      </c>
    </row>
    <row r="19" spans="1:6" ht="17.25" customHeight="1" x14ac:dyDescent="0.35">
      <c r="A19" s="18" t="s">
        <v>25</v>
      </c>
      <c r="B19" s="17"/>
      <c r="C19" s="20"/>
      <c r="D19" s="20"/>
      <c r="E19" s="20"/>
      <c r="F19" s="20"/>
    </row>
    <row r="20" spans="1:6" ht="17.25" customHeight="1" x14ac:dyDescent="0.35">
      <c r="A20" s="111" t="s">
        <v>381</v>
      </c>
      <c r="B20" s="17"/>
      <c r="C20" s="20"/>
      <c r="D20" s="20"/>
      <c r="E20" s="20"/>
      <c r="F20" s="20"/>
    </row>
    <row r="21" spans="1:6" ht="17.25" customHeight="1" x14ac:dyDescent="0.35">
      <c r="A21" s="112" t="str">
        <f>'Item List 2024'!B216</f>
        <v>Garden Ripcod</v>
      </c>
      <c r="B21" s="17" t="s">
        <v>34</v>
      </c>
      <c r="C21" s="20">
        <v>2</v>
      </c>
      <c r="D21" s="20">
        <f>'Item List 2024'!D216</f>
        <v>300</v>
      </c>
      <c r="E21" s="20">
        <f t="shared" si="0"/>
        <v>600</v>
      </c>
      <c r="F21" s="120">
        <f>E21</f>
        <v>600</v>
      </c>
    </row>
    <row r="22" spans="1:6" ht="17.25" customHeight="1" x14ac:dyDescent="0.35">
      <c r="A22" s="112" t="s">
        <v>329</v>
      </c>
      <c r="B22" s="17" t="s">
        <v>34</v>
      </c>
      <c r="C22" s="20">
        <v>1</v>
      </c>
      <c r="D22" s="20">
        <f>'Item List 2024'!D210</f>
        <v>1710</v>
      </c>
      <c r="E22" s="20">
        <f>D22*C22</f>
        <v>1710</v>
      </c>
      <c r="F22" s="120">
        <f>E22/2</f>
        <v>855</v>
      </c>
    </row>
    <row r="23" spans="1:6" ht="17.25" customHeight="1" x14ac:dyDescent="0.35">
      <c r="A23" s="112" t="s">
        <v>36</v>
      </c>
      <c r="B23" s="17" t="s">
        <v>34</v>
      </c>
      <c r="C23" s="20">
        <v>1</v>
      </c>
      <c r="D23" s="20">
        <f>'Item List 2024'!D353</f>
        <v>260</v>
      </c>
      <c r="E23" s="20">
        <f t="shared" si="0"/>
        <v>260</v>
      </c>
      <c r="F23" s="120">
        <f>E23</f>
        <v>260</v>
      </c>
    </row>
    <row r="24" spans="1:6" ht="17.25" customHeight="1" x14ac:dyDescent="0.35">
      <c r="A24" s="112" t="str">
        <f>'Item List 2024'!B227</f>
        <v xml:space="preserve">Oxadate (nematicide) </v>
      </c>
      <c r="B24" s="17" t="s">
        <v>26</v>
      </c>
      <c r="C24" s="20">
        <v>1</v>
      </c>
      <c r="D24" s="20">
        <f>'Item List 2024'!D227</f>
        <v>1240</v>
      </c>
      <c r="E24" s="20">
        <f t="shared" si="0"/>
        <v>1240</v>
      </c>
      <c r="F24" s="120">
        <f>E24</f>
        <v>1240</v>
      </c>
    </row>
    <row r="25" spans="1:6" ht="17.25" customHeight="1" x14ac:dyDescent="0.35">
      <c r="A25" s="112" t="s">
        <v>95</v>
      </c>
      <c r="B25" s="17" t="s">
        <v>65</v>
      </c>
      <c r="C25" s="20">
        <v>2</v>
      </c>
      <c r="D25" s="20">
        <f>'Item List 2024'!D207</f>
        <v>210</v>
      </c>
      <c r="E25" s="20">
        <f t="shared" si="0"/>
        <v>420</v>
      </c>
      <c r="F25" s="120">
        <f>E25</f>
        <v>420</v>
      </c>
    </row>
    <row r="26" spans="1:6" ht="17.25" customHeight="1" x14ac:dyDescent="0.35">
      <c r="A26" s="113" t="s">
        <v>382</v>
      </c>
      <c r="B26" s="17"/>
      <c r="C26" s="20"/>
      <c r="D26" s="20"/>
      <c r="E26" s="20"/>
      <c r="F26" s="120"/>
    </row>
    <row r="27" spans="1:6" ht="17.25" customHeight="1" x14ac:dyDescent="0.35">
      <c r="A27" s="114" t="s">
        <v>514</v>
      </c>
      <c r="B27" s="17" t="s">
        <v>34</v>
      </c>
      <c r="C27" s="20">
        <v>4</v>
      </c>
      <c r="D27" s="20">
        <f>'Item List 2024'!D181</f>
        <v>200</v>
      </c>
      <c r="E27" s="20">
        <f t="shared" si="0"/>
        <v>800</v>
      </c>
      <c r="F27" s="120">
        <f t="shared" si="1"/>
        <v>400</v>
      </c>
    </row>
    <row r="28" spans="1:6" ht="17.25" customHeight="1" x14ac:dyDescent="0.35">
      <c r="A28" s="114" t="s">
        <v>515</v>
      </c>
      <c r="B28" s="17" t="s">
        <v>148</v>
      </c>
      <c r="C28" s="20">
        <v>1</v>
      </c>
      <c r="D28" s="20">
        <f>'Item List 2024'!D189</f>
        <v>1300</v>
      </c>
      <c r="E28" s="20">
        <f t="shared" si="0"/>
        <v>1300</v>
      </c>
      <c r="F28" s="120">
        <f>E28</f>
        <v>1300</v>
      </c>
    </row>
    <row r="29" spans="1:6" ht="17.25" customHeight="1" x14ac:dyDescent="0.35">
      <c r="A29" s="114" t="s">
        <v>542</v>
      </c>
      <c r="B29" s="17" t="s">
        <v>32</v>
      </c>
      <c r="C29" s="20">
        <v>2</v>
      </c>
      <c r="D29" s="20">
        <f>'Item List 2024'!D185</f>
        <v>340</v>
      </c>
      <c r="E29" s="20">
        <f t="shared" si="0"/>
        <v>680</v>
      </c>
      <c r="F29" s="120">
        <f t="shared" si="1"/>
        <v>340</v>
      </c>
    </row>
    <row r="30" spans="1:6" ht="17.25" customHeight="1" x14ac:dyDescent="0.35">
      <c r="A30" s="17" t="s">
        <v>33</v>
      </c>
      <c r="B30" s="17" t="s">
        <v>32</v>
      </c>
      <c r="C30" s="22">
        <v>1</v>
      </c>
      <c r="D30" s="22">
        <f>'Item List 2024'!D182</f>
        <v>470</v>
      </c>
      <c r="E30" s="22">
        <f t="shared" si="0"/>
        <v>470</v>
      </c>
      <c r="F30" s="120">
        <f>E30</f>
        <v>470</v>
      </c>
    </row>
    <row r="31" spans="1:6" ht="17.25" customHeight="1" x14ac:dyDescent="0.35">
      <c r="A31" s="231" t="s">
        <v>406</v>
      </c>
      <c r="B31" s="232"/>
      <c r="C31" s="233"/>
      <c r="D31" s="20"/>
      <c r="E31" s="20"/>
      <c r="F31" s="120"/>
    </row>
    <row r="32" spans="1:6" ht="17.25" customHeight="1" x14ac:dyDescent="0.35">
      <c r="A32" s="114" t="s">
        <v>37</v>
      </c>
      <c r="B32" s="17" t="s">
        <v>26</v>
      </c>
      <c r="C32" s="20">
        <v>1</v>
      </c>
      <c r="D32" s="20">
        <f>'Item List 2024'!D154</f>
        <v>650</v>
      </c>
      <c r="E32" s="20">
        <f t="shared" si="0"/>
        <v>650</v>
      </c>
      <c r="F32" s="120">
        <f t="shared" si="1"/>
        <v>325</v>
      </c>
    </row>
    <row r="33" spans="1:10" ht="17.25" customHeight="1" x14ac:dyDescent="0.35">
      <c r="A33" s="114" t="s">
        <v>38</v>
      </c>
      <c r="B33" s="17" t="s">
        <v>39</v>
      </c>
      <c r="C33" s="20">
        <v>1</v>
      </c>
      <c r="D33" s="20">
        <f>'Item List 2024'!D258</f>
        <v>470</v>
      </c>
      <c r="E33" s="20">
        <f t="shared" si="0"/>
        <v>470</v>
      </c>
      <c r="F33" s="120">
        <f>E33</f>
        <v>470</v>
      </c>
    </row>
    <row r="34" spans="1:10" ht="17.25" customHeight="1" x14ac:dyDescent="0.35">
      <c r="A34" s="18" t="s">
        <v>405</v>
      </c>
      <c r="B34" s="17"/>
      <c r="C34" s="22"/>
      <c r="D34" s="22"/>
      <c r="E34" s="22"/>
      <c r="F34" s="22"/>
    </row>
    <row r="35" spans="1:10" ht="17.25" customHeight="1" x14ac:dyDescent="0.35">
      <c r="A35" s="17" t="s">
        <v>44</v>
      </c>
      <c r="B35" s="17" t="s">
        <v>45</v>
      </c>
      <c r="C35" s="22">
        <v>15</v>
      </c>
      <c r="D35" s="22">
        <f>'Item List 2024'!D11</f>
        <v>85</v>
      </c>
      <c r="E35" s="22">
        <f t="shared" si="0"/>
        <v>1275</v>
      </c>
      <c r="F35" s="22">
        <f t="shared" si="1"/>
        <v>637.5</v>
      </c>
    </row>
    <row r="36" spans="1:10" ht="17.25" customHeight="1" x14ac:dyDescent="0.35">
      <c r="A36" s="17" t="s">
        <v>573</v>
      </c>
      <c r="B36" s="17" t="s">
        <v>45</v>
      </c>
      <c r="C36" s="22">
        <v>10</v>
      </c>
      <c r="D36" s="22">
        <f>'Item List 2024'!D11</f>
        <v>85</v>
      </c>
      <c r="E36" s="22">
        <f t="shared" si="0"/>
        <v>850</v>
      </c>
      <c r="F36" s="22">
        <f t="shared" si="1"/>
        <v>425</v>
      </c>
    </row>
    <row r="37" spans="1:10" ht="17.25" customHeight="1" x14ac:dyDescent="0.35">
      <c r="A37" s="17" t="s">
        <v>570</v>
      </c>
      <c r="B37" s="17" t="s">
        <v>45</v>
      </c>
      <c r="C37" s="22">
        <v>3</v>
      </c>
      <c r="D37" s="22">
        <f>'Item List 2024'!D11</f>
        <v>85</v>
      </c>
      <c r="E37" s="22">
        <f t="shared" si="0"/>
        <v>255</v>
      </c>
      <c r="F37" s="22">
        <f t="shared" si="1"/>
        <v>127.5</v>
      </c>
    </row>
    <row r="38" spans="1:10" ht="17.25" customHeight="1" x14ac:dyDescent="0.35">
      <c r="A38" s="17" t="s">
        <v>46</v>
      </c>
      <c r="B38" s="17" t="s">
        <v>45</v>
      </c>
      <c r="C38" s="22">
        <v>1</v>
      </c>
      <c r="D38" s="22">
        <f>'Item List 2024'!D11</f>
        <v>85</v>
      </c>
      <c r="E38" s="22">
        <f t="shared" si="0"/>
        <v>85</v>
      </c>
      <c r="F38" s="22">
        <f t="shared" si="1"/>
        <v>42.5</v>
      </c>
    </row>
    <row r="39" spans="1:10" ht="17.25" customHeight="1" x14ac:dyDescent="0.35">
      <c r="A39" s="17" t="s">
        <v>47</v>
      </c>
      <c r="B39" s="17" t="s">
        <v>45</v>
      </c>
      <c r="C39" s="22">
        <v>30</v>
      </c>
      <c r="D39" s="22">
        <f>'Item List 2024'!D11</f>
        <v>85</v>
      </c>
      <c r="E39" s="22">
        <f t="shared" si="0"/>
        <v>2550</v>
      </c>
      <c r="F39" s="22">
        <f t="shared" si="1"/>
        <v>1275</v>
      </c>
    </row>
    <row r="40" spans="1:10" ht="17.25" customHeight="1" x14ac:dyDescent="0.35">
      <c r="A40" s="17" t="s">
        <v>48</v>
      </c>
      <c r="B40" s="17" t="s">
        <v>45</v>
      </c>
      <c r="C40" s="22">
        <v>5</v>
      </c>
      <c r="D40" s="22">
        <f>'Item List 2024'!D11</f>
        <v>85</v>
      </c>
      <c r="E40" s="22">
        <f t="shared" si="0"/>
        <v>425</v>
      </c>
      <c r="F40" s="22">
        <f t="shared" si="1"/>
        <v>212.5</v>
      </c>
    </row>
    <row r="41" spans="1:10" ht="17.25" customHeight="1" x14ac:dyDescent="0.35">
      <c r="A41" s="17" t="s">
        <v>50</v>
      </c>
      <c r="B41" s="17" t="s">
        <v>45</v>
      </c>
      <c r="C41" s="22">
        <v>12</v>
      </c>
      <c r="D41" s="22">
        <f>'Item List 2024'!D11</f>
        <v>85</v>
      </c>
      <c r="E41" s="22">
        <f t="shared" si="0"/>
        <v>1020</v>
      </c>
      <c r="F41" s="22">
        <f t="shared" si="1"/>
        <v>510</v>
      </c>
    </row>
    <row r="42" spans="1:10" ht="17.25" customHeight="1" x14ac:dyDescent="0.35">
      <c r="A42" s="17" t="s">
        <v>22</v>
      </c>
      <c r="B42" s="17" t="s">
        <v>45</v>
      </c>
      <c r="C42" s="22">
        <v>15</v>
      </c>
      <c r="D42" s="22">
        <f>'Item List 2024'!D11</f>
        <v>85</v>
      </c>
      <c r="E42" s="22">
        <f t="shared" si="0"/>
        <v>1275</v>
      </c>
      <c r="F42" s="22">
        <f t="shared" si="1"/>
        <v>637.5</v>
      </c>
    </row>
    <row r="43" spans="1:10" ht="17.25" customHeight="1" x14ac:dyDescent="0.35">
      <c r="A43" s="17" t="s">
        <v>51</v>
      </c>
      <c r="B43" s="17" t="s">
        <v>45</v>
      </c>
      <c r="C43" s="22">
        <v>80</v>
      </c>
      <c r="D43" s="22">
        <f>'Item List 2024'!D11</f>
        <v>85</v>
      </c>
      <c r="E43" s="22">
        <f t="shared" si="0"/>
        <v>6800</v>
      </c>
      <c r="F43" s="22">
        <f t="shared" si="1"/>
        <v>3400</v>
      </c>
    </row>
    <row r="44" spans="1:10" ht="17.25" customHeight="1" x14ac:dyDescent="0.35">
      <c r="A44" s="17" t="s">
        <v>52</v>
      </c>
      <c r="B44" s="17" t="s">
        <v>53</v>
      </c>
      <c r="C44" s="22">
        <v>26</v>
      </c>
      <c r="D44" s="22">
        <f>'Item List 2024'!D10</f>
        <v>550</v>
      </c>
      <c r="E44" s="22">
        <f t="shared" si="0"/>
        <v>14300</v>
      </c>
      <c r="F44" s="22">
        <f t="shared" si="1"/>
        <v>7150</v>
      </c>
    </row>
    <row r="45" spans="1:10" ht="17.25" customHeight="1" x14ac:dyDescent="0.35">
      <c r="A45" s="18" t="s">
        <v>54</v>
      </c>
      <c r="B45" s="17"/>
      <c r="C45" s="22"/>
      <c r="D45" s="22"/>
      <c r="E45" s="55">
        <f>SUM(E6:E44)</f>
        <v>85608</v>
      </c>
      <c r="F45" s="55">
        <f>SUM(F6:F44)</f>
        <v>45184</v>
      </c>
    </row>
    <row r="46" spans="1:10" ht="17.25" customHeight="1" x14ac:dyDescent="0.35">
      <c r="A46" s="18" t="s">
        <v>357</v>
      </c>
      <c r="B46" s="17"/>
      <c r="C46" s="20"/>
      <c r="D46" s="20"/>
      <c r="E46" s="19">
        <f>E3-E45</f>
        <v>99792</v>
      </c>
      <c r="F46" s="19">
        <f>F3-F45</f>
        <v>47516</v>
      </c>
    </row>
    <row r="47" spans="1:10" ht="17.25" customHeight="1" x14ac:dyDescent="0.35">
      <c r="A47" s="18" t="s">
        <v>55</v>
      </c>
      <c r="B47" s="17"/>
      <c r="C47" s="20"/>
      <c r="D47" s="20"/>
      <c r="E47" s="59">
        <f>E46/E3</f>
        <v>0.53825242718446598</v>
      </c>
      <c r="F47" s="59">
        <f>F46/F3</f>
        <v>0.51257820927723841</v>
      </c>
    </row>
    <row r="48" spans="1:10" ht="17.25" customHeight="1" x14ac:dyDescent="0.35">
      <c r="A48" s="18" t="s">
        <v>56</v>
      </c>
      <c r="B48" s="17" t="s">
        <v>57</v>
      </c>
      <c r="C48" s="20"/>
      <c r="D48" s="20"/>
      <c r="E48" s="19">
        <f>E45/C3</f>
        <v>2853.6</v>
      </c>
      <c r="F48" s="19">
        <f>F45/K3</f>
        <v>4518.3999999999996</v>
      </c>
      <c r="J48" s="87"/>
    </row>
    <row r="49" spans="1:6" ht="17.25" customHeight="1" x14ac:dyDescent="0.35">
      <c r="A49" s="18" t="s">
        <v>58</v>
      </c>
      <c r="B49" s="17" t="s">
        <v>59</v>
      </c>
      <c r="C49" s="20"/>
      <c r="D49" s="20"/>
      <c r="E49" s="19">
        <f>E45/D3</f>
        <v>13.85242718446602</v>
      </c>
      <c r="F49" s="19">
        <f>F45/D3</f>
        <v>7.3113268608414241</v>
      </c>
    </row>
    <row r="50" spans="1:6" ht="17.25" customHeight="1" x14ac:dyDescent="0.35"/>
    <row r="51" spans="1:6" ht="17.25" customHeight="1" x14ac:dyDescent="0.35"/>
    <row r="52" spans="1:6" x14ac:dyDescent="0.35">
      <c r="A52" s="56" t="s">
        <v>355</v>
      </c>
      <c r="B52" s="11"/>
      <c r="C52" s="12"/>
      <c r="D52" s="12"/>
      <c r="E52" s="12"/>
      <c r="F52" s="12"/>
    </row>
    <row r="53" spans="1:6" x14ac:dyDescent="0.35">
      <c r="A53" s="11" t="s">
        <v>543</v>
      </c>
      <c r="B53" s="11"/>
      <c r="C53" s="12"/>
      <c r="D53" s="12"/>
      <c r="E53" s="12"/>
      <c r="F53" s="12"/>
    </row>
    <row r="54" spans="1:6" x14ac:dyDescent="0.35">
      <c r="A54" s="11" t="s">
        <v>557</v>
      </c>
      <c r="B54" s="11"/>
      <c r="C54" s="12"/>
      <c r="D54" s="12"/>
      <c r="E54" s="12"/>
      <c r="F54" s="12"/>
    </row>
    <row r="55" spans="1:6" s="23" customFormat="1" x14ac:dyDescent="0.35">
      <c r="A55" s="56"/>
      <c r="B55" s="88"/>
      <c r="C55" s="57"/>
      <c r="D55" s="57"/>
      <c r="E55" s="57"/>
      <c r="F55" s="57"/>
    </row>
    <row r="56" spans="1:6" x14ac:dyDescent="0.35">
      <c r="A56" s="11"/>
      <c r="B56" s="58"/>
      <c r="C56" s="12"/>
      <c r="D56" s="12"/>
      <c r="E56" s="12"/>
      <c r="F56" s="12"/>
    </row>
    <row r="57" spans="1:6" x14ac:dyDescent="0.35">
      <c r="A57" s="11"/>
      <c r="B57" s="58"/>
      <c r="C57" s="12"/>
      <c r="D57" s="12"/>
      <c r="E57" s="12"/>
      <c r="F57" s="12"/>
    </row>
    <row r="58" spans="1:6" x14ac:dyDescent="0.35">
      <c r="A58" s="11"/>
      <c r="B58" s="58"/>
      <c r="C58" s="12"/>
      <c r="D58" s="12"/>
      <c r="E58" s="12"/>
      <c r="F58" s="12"/>
    </row>
    <row r="59" spans="1:6" x14ac:dyDescent="0.35">
      <c r="A59" s="11"/>
      <c r="B59" s="58"/>
      <c r="C59" s="12"/>
      <c r="D59" s="12"/>
      <c r="E59" s="12"/>
      <c r="F59" s="12"/>
    </row>
    <row r="60" spans="1:6" x14ac:dyDescent="0.35">
      <c r="A60" s="11"/>
      <c r="B60" s="11"/>
      <c r="C60" s="12"/>
      <c r="D60" s="12"/>
      <c r="E60" s="12"/>
      <c r="F60" s="12"/>
    </row>
    <row r="61" spans="1:6" ht="17.25" customHeight="1" x14ac:dyDescent="0.35"/>
    <row r="62" spans="1:6" ht="17.25" customHeight="1" x14ac:dyDescent="0.35"/>
    <row r="63" spans="1:6" ht="17.25" customHeight="1" x14ac:dyDescent="0.35"/>
    <row r="64" spans="1:6" ht="17.25" customHeight="1" x14ac:dyDescent="0.35"/>
    <row r="65" ht="17.25" customHeight="1" x14ac:dyDescent="0.35"/>
    <row r="66" ht="17.25" customHeight="1" x14ac:dyDescent="0.35"/>
    <row r="67" ht="17.25" customHeight="1" x14ac:dyDescent="0.35"/>
    <row r="68" ht="17.25" customHeight="1" x14ac:dyDescent="0.35"/>
    <row r="69" ht="17.25" customHeight="1" x14ac:dyDescent="0.35"/>
    <row r="70" ht="17.25" customHeight="1" x14ac:dyDescent="0.35"/>
    <row r="71" ht="17.25" customHeight="1" x14ac:dyDescent="0.35"/>
    <row r="72" ht="17.25" customHeight="1" x14ac:dyDescent="0.35"/>
    <row r="73" ht="17.25" customHeight="1" x14ac:dyDescent="0.35"/>
    <row r="74" ht="17.25" customHeight="1" x14ac:dyDescent="0.35"/>
    <row r="75" ht="17.25" customHeight="1" x14ac:dyDescent="0.35"/>
    <row r="76" ht="17.25" customHeight="1" x14ac:dyDescent="0.35"/>
    <row r="77" ht="17.25" customHeight="1" x14ac:dyDescent="0.35"/>
    <row r="78" ht="17.25" customHeight="1" x14ac:dyDescent="0.35"/>
    <row r="79" ht="17.25" customHeight="1" x14ac:dyDescent="0.35"/>
    <row r="80" ht="17.25" customHeight="1" x14ac:dyDescent="0.35"/>
    <row r="81" ht="17.25" customHeight="1" x14ac:dyDescent="0.35"/>
    <row r="82" ht="17.25" customHeight="1" x14ac:dyDescent="0.35"/>
    <row r="83" ht="17.25" customHeight="1" x14ac:dyDescent="0.35"/>
    <row r="84" ht="17.25" customHeight="1" x14ac:dyDescent="0.35"/>
    <row r="85" ht="17.25" customHeight="1" x14ac:dyDescent="0.35"/>
    <row r="86" ht="17.25" customHeight="1" x14ac:dyDescent="0.35"/>
    <row r="87" ht="17.25" customHeight="1" x14ac:dyDescent="0.35"/>
    <row r="88" ht="17.25" customHeight="1" x14ac:dyDescent="0.35"/>
    <row r="89" ht="17.25" customHeight="1" x14ac:dyDescent="0.35"/>
    <row r="90" ht="17.25" customHeight="1" x14ac:dyDescent="0.35"/>
    <row r="91" ht="17.25" customHeight="1" x14ac:dyDescent="0.35"/>
    <row r="92" ht="17.25" customHeight="1" x14ac:dyDescent="0.35"/>
    <row r="93" ht="17.25" customHeight="1" x14ac:dyDescent="0.35"/>
    <row r="94" ht="17.25" customHeight="1" x14ac:dyDescent="0.35"/>
  </sheetData>
  <customSheetViews>
    <customSheetView guid="{63A97564-0E53-4191-998D-0E0D6B1DFC4B}" scale="110">
      <selection activeCell="I12" sqref="I12"/>
      <pageMargins left="0.7" right="0.7" top="0.75" bottom="0.75" header="0.3" footer="0.3"/>
    </customSheetView>
    <customSheetView guid="{4F699E90-C674-486F-920D-A5FD36B53A39}" scale="110">
      <selection activeCell="D45" sqref="D45"/>
      <pageMargins left="0.7" right="0.7" top="0.75" bottom="0.75" header="0.3" footer="0.3"/>
    </customSheetView>
    <customSheetView guid="{9725C355-06CF-47EE-8965-9EAAFECFEFE3}" scale="82" topLeftCell="A26">
      <selection activeCell="E52" sqref="E52"/>
      <pageMargins left="0.7" right="0.7" top="0.75" bottom="0.75" header="0.3" footer="0.3"/>
    </customSheetView>
    <customSheetView guid="{F593715E-C481-4F7B-9ABB-3BC8DB13B129}" scale="110">
      <selection activeCell="D18" sqref="D18"/>
      <pageMargins left="0.7" right="0.7" top="0.75" bottom="0.75" header="0.3" footer="0.3"/>
    </customSheetView>
  </customSheetViews>
  <mergeCells count="1">
    <mergeCell ref="A31:C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50"/>
  <sheetViews>
    <sheetView topLeftCell="A16" zoomScale="99" zoomScaleNormal="99" workbookViewId="0">
      <selection activeCell="D47" sqref="D47"/>
    </sheetView>
  </sheetViews>
  <sheetFormatPr defaultRowHeight="15.5" x14ac:dyDescent="0.35"/>
  <cols>
    <col min="1" max="1" width="2.6328125" customWidth="1"/>
    <col min="2" max="2" width="27.453125" style="9" customWidth="1"/>
    <col min="3" max="3" width="13.54296875" style="9" customWidth="1"/>
    <col min="4" max="4" width="11.54296875" style="16" customWidth="1"/>
    <col min="5" max="5" width="14.453125" style="16" customWidth="1"/>
    <col min="6" max="6" width="16.453125" style="16" customWidth="1"/>
    <col min="7" max="7" width="15.6328125" style="16" customWidth="1"/>
    <col min="10" max="10" width="12.81640625" bestFit="1" customWidth="1"/>
    <col min="11" max="11" width="9.453125" bestFit="1" customWidth="1"/>
  </cols>
  <sheetData>
    <row r="1" spans="2:10" ht="17.25" customHeight="1" x14ac:dyDescent="0.35">
      <c r="D1" s="15" t="s">
        <v>121</v>
      </c>
    </row>
    <row r="2" spans="2:10" ht="17.25" customHeight="1" x14ac:dyDescent="0.35">
      <c r="B2" s="17"/>
      <c r="C2" s="18" t="s">
        <v>0</v>
      </c>
      <c r="D2" s="19" t="s">
        <v>1</v>
      </c>
      <c r="E2" s="19" t="s">
        <v>107</v>
      </c>
      <c r="F2" s="19" t="s">
        <v>108</v>
      </c>
      <c r="G2" s="19" t="s">
        <v>109</v>
      </c>
      <c r="J2" s="110" t="s">
        <v>389</v>
      </c>
    </row>
    <row r="3" spans="2:10" ht="17.25" customHeight="1" x14ac:dyDescent="0.35">
      <c r="B3" s="18" t="s">
        <v>2</v>
      </c>
      <c r="C3" s="17" t="s">
        <v>3</v>
      </c>
      <c r="D3" s="20">
        <v>30</v>
      </c>
      <c r="E3" s="20">
        <v>6000</v>
      </c>
      <c r="F3" s="20">
        <f>D3*E3</f>
        <v>180000</v>
      </c>
      <c r="G3" s="20">
        <f>F3/2</f>
        <v>90000</v>
      </c>
      <c r="I3" s="87">
        <f>D3/2</f>
        <v>15</v>
      </c>
    </row>
    <row r="4" spans="2:10" ht="17.25" customHeight="1" x14ac:dyDescent="0.35">
      <c r="B4" s="18" t="s">
        <v>4</v>
      </c>
      <c r="C4" s="17"/>
      <c r="D4" s="20"/>
      <c r="E4" s="20"/>
      <c r="F4" s="20"/>
      <c r="G4" s="20"/>
    </row>
    <row r="5" spans="2:10" ht="17.25" customHeight="1" x14ac:dyDescent="0.35">
      <c r="B5" s="18" t="s">
        <v>5</v>
      </c>
      <c r="C5" s="18" t="s">
        <v>0</v>
      </c>
      <c r="D5" s="19" t="s">
        <v>6</v>
      </c>
      <c r="E5" s="19" t="s">
        <v>7</v>
      </c>
      <c r="F5" s="19" t="s">
        <v>390</v>
      </c>
      <c r="G5" s="21" t="s">
        <v>391</v>
      </c>
    </row>
    <row r="6" spans="2:10" ht="17.25" customHeight="1" x14ac:dyDescent="0.35">
      <c r="B6" s="17" t="s">
        <v>376</v>
      </c>
      <c r="C6" s="17" t="s">
        <v>147</v>
      </c>
      <c r="D6" s="22">
        <v>80</v>
      </c>
      <c r="E6" s="22">
        <f>'[1]Item List 2024'!D125</f>
        <v>450</v>
      </c>
      <c r="F6" s="22">
        <f>D6*E6</f>
        <v>36000</v>
      </c>
      <c r="G6" s="22">
        <f>F6/2</f>
        <v>18000</v>
      </c>
    </row>
    <row r="7" spans="2:10" ht="17.25" customHeight="1" x14ac:dyDescent="0.35">
      <c r="B7" s="17" t="s">
        <v>13</v>
      </c>
      <c r="C7" s="17" t="s">
        <v>14</v>
      </c>
      <c r="D7" s="20">
        <v>2.5</v>
      </c>
      <c r="E7" s="20">
        <f>'[1]Item List 2024'!D2</f>
        <v>600</v>
      </c>
      <c r="F7" s="20">
        <f t="shared" ref="F7:F40" si="0">D7*E7</f>
        <v>1500</v>
      </c>
      <c r="G7" s="20">
        <f t="shared" ref="G7:G40" si="1">F7/2</f>
        <v>750</v>
      </c>
    </row>
    <row r="8" spans="2:10" ht="17.25" customHeight="1" x14ac:dyDescent="0.35">
      <c r="B8" s="17" t="s">
        <v>15</v>
      </c>
      <c r="C8" s="17" t="s">
        <v>14</v>
      </c>
      <c r="D8" s="20">
        <v>1.5</v>
      </c>
      <c r="E8" s="20">
        <f>'[1]Item List 2024'!D3</f>
        <v>600</v>
      </c>
      <c r="F8" s="20">
        <f t="shared" si="0"/>
        <v>900</v>
      </c>
      <c r="G8" s="20">
        <f t="shared" si="1"/>
        <v>450</v>
      </c>
    </row>
    <row r="9" spans="2:10" ht="17.25" customHeight="1" x14ac:dyDescent="0.35">
      <c r="B9" s="17" t="s">
        <v>16</v>
      </c>
      <c r="C9" s="17" t="s">
        <v>14</v>
      </c>
      <c r="D9" s="20">
        <v>1</v>
      </c>
      <c r="E9" s="20">
        <f>'[1]Item List 2024'!D4</f>
        <v>600</v>
      </c>
      <c r="F9" s="20">
        <f t="shared" si="0"/>
        <v>600</v>
      </c>
      <c r="G9" s="20">
        <f t="shared" si="1"/>
        <v>300</v>
      </c>
    </row>
    <row r="10" spans="2:10" ht="17.25" customHeight="1" x14ac:dyDescent="0.35">
      <c r="B10" s="17" t="s">
        <v>467</v>
      </c>
      <c r="C10" s="17" t="s">
        <v>18</v>
      </c>
      <c r="D10" s="20">
        <v>8</v>
      </c>
      <c r="E10" s="20">
        <f>'[1]Item List 2024'!D144</f>
        <v>745</v>
      </c>
      <c r="F10" s="20">
        <f t="shared" si="0"/>
        <v>5960</v>
      </c>
      <c r="G10" s="20">
        <f t="shared" si="1"/>
        <v>2980</v>
      </c>
    </row>
    <row r="11" spans="2:10" ht="17.25" customHeight="1" x14ac:dyDescent="0.35">
      <c r="B11" s="17" t="str">
        <f>'[1]Item List 2024'!B146</f>
        <v>5:1:5 (45) fertilizer</v>
      </c>
      <c r="C11" s="17" t="s">
        <v>18</v>
      </c>
      <c r="D11" s="20">
        <v>6</v>
      </c>
      <c r="E11" s="20">
        <f>'[1]Item List 2024'!D146</f>
        <v>650</v>
      </c>
      <c r="F11" s="20">
        <f t="shared" si="0"/>
        <v>3900</v>
      </c>
      <c r="G11" s="20">
        <f t="shared" si="1"/>
        <v>1950</v>
      </c>
    </row>
    <row r="12" spans="2:10" ht="17.25" customHeight="1" x14ac:dyDescent="0.35">
      <c r="B12" s="17" t="s">
        <v>388</v>
      </c>
      <c r="C12" s="17" t="s">
        <v>386</v>
      </c>
      <c r="D12" s="20">
        <v>6</v>
      </c>
      <c r="E12" s="20">
        <f>'[1]Item List 2024'!D8</f>
        <v>550</v>
      </c>
      <c r="F12" s="20">
        <f t="shared" si="0"/>
        <v>3300</v>
      </c>
      <c r="G12" s="20">
        <f t="shared" si="1"/>
        <v>1650</v>
      </c>
    </row>
    <row r="13" spans="2:10" ht="17.25" customHeight="1" x14ac:dyDescent="0.35">
      <c r="B13" s="17" t="s">
        <v>22</v>
      </c>
      <c r="C13" s="17" t="s">
        <v>23</v>
      </c>
      <c r="D13" s="22">
        <v>1000</v>
      </c>
      <c r="E13" s="22">
        <f>'Item List 2024'!D8</f>
        <v>2.8</v>
      </c>
      <c r="F13" s="22">
        <f t="shared" si="0"/>
        <v>2800</v>
      </c>
      <c r="G13" s="22">
        <f t="shared" si="1"/>
        <v>1400</v>
      </c>
    </row>
    <row r="14" spans="2:10" ht="17.25" customHeight="1" x14ac:dyDescent="0.35">
      <c r="B14" s="17" t="s">
        <v>24</v>
      </c>
      <c r="C14" s="17"/>
      <c r="D14" s="22">
        <v>1</v>
      </c>
      <c r="E14" s="22">
        <f>'[1]Item List 2024'!D7</f>
        <v>1000</v>
      </c>
      <c r="F14" s="22">
        <f t="shared" si="0"/>
        <v>1000</v>
      </c>
      <c r="G14" s="22">
        <f t="shared" si="1"/>
        <v>500</v>
      </c>
    </row>
    <row r="15" spans="2:10" ht="17.25" customHeight="1" x14ac:dyDescent="0.35">
      <c r="B15" s="18" t="s">
        <v>25</v>
      </c>
      <c r="C15" s="17"/>
      <c r="D15" s="20"/>
      <c r="E15" s="20"/>
      <c r="F15" s="20"/>
      <c r="G15" s="20"/>
    </row>
    <row r="16" spans="2:10" ht="17.25" customHeight="1" x14ac:dyDescent="0.35">
      <c r="B16" s="111" t="s">
        <v>381</v>
      </c>
      <c r="C16" s="17"/>
      <c r="D16" s="20"/>
      <c r="E16" s="20"/>
      <c r="F16" s="20"/>
      <c r="G16" s="20"/>
    </row>
    <row r="17" spans="2:7" ht="17.25" customHeight="1" x14ac:dyDescent="0.35">
      <c r="B17" s="112" t="s">
        <v>541</v>
      </c>
      <c r="C17" s="17" t="s">
        <v>87</v>
      </c>
      <c r="D17" s="20">
        <v>4</v>
      </c>
      <c r="E17" s="20">
        <f>'[1]Item List 2024'!D224</f>
        <v>55</v>
      </c>
      <c r="F17" s="20">
        <f t="shared" si="0"/>
        <v>220</v>
      </c>
      <c r="G17" s="20">
        <f t="shared" si="1"/>
        <v>110</v>
      </c>
    </row>
    <row r="18" spans="2:7" ht="17.25" customHeight="1" x14ac:dyDescent="0.35">
      <c r="B18" s="112" t="s">
        <v>36</v>
      </c>
      <c r="C18" s="17" t="s">
        <v>34</v>
      </c>
      <c r="D18" s="20">
        <v>1</v>
      </c>
      <c r="E18" s="20">
        <f>'[1]Item List 2024'!D356</f>
        <v>260</v>
      </c>
      <c r="F18" s="20">
        <f t="shared" si="0"/>
        <v>260</v>
      </c>
      <c r="G18" s="120">
        <f>F18</f>
        <v>260</v>
      </c>
    </row>
    <row r="19" spans="2:7" ht="17.25" customHeight="1" x14ac:dyDescent="0.35">
      <c r="B19" s="112" t="s">
        <v>562</v>
      </c>
      <c r="C19" s="17" t="s">
        <v>87</v>
      </c>
      <c r="D19" s="20">
        <v>6</v>
      </c>
      <c r="E19" s="20">
        <f>'[1]Item List 2024'!D232</f>
        <v>65</v>
      </c>
      <c r="F19" s="20">
        <f t="shared" si="0"/>
        <v>390</v>
      </c>
      <c r="G19" s="120">
        <f t="shared" si="1"/>
        <v>195</v>
      </c>
    </row>
    <row r="20" spans="2:7" ht="17.25" customHeight="1" x14ac:dyDescent="0.35">
      <c r="B20" s="112" t="str">
        <f>'[1]Item List 2024'!B216</f>
        <v>Garden Ripcod</v>
      </c>
      <c r="C20" s="17" t="s">
        <v>34</v>
      </c>
      <c r="D20" s="20">
        <v>1</v>
      </c>
      <c r="E20" s="20">
        <f>'[1]Item List 2024'!D216</f>
        <v>300</v>
      </c>
      <c r="F20" s="20">
        <f t="shared" si="0"/>
        <v>300</v>
      </c>
      <c r="G20" s="120">
        <f>F20</f>
        <v>300</v>
      </c>
    </row>
    <row r="21" spans="2:7" ht="17.25" customHeight="1" x14ac:dyDescent="0.35">
      <c r="B21" s="113" t="s">
        <v>392</v>
      </c>
      <c r="C21" s="17"/>
      <c r="D21" s="20"/>
      <c r="E21" s="20"/>
      <c r="F21" s="20"/>
      <c r="G21" s="20"/>
    </row>
    <row r="22" spans="2:7" ht="17.25" customHeight="1" x14ac:dyDescent="0.35">
      <c r="B22" s="112" t="s">
        <v>377</v>
      </c>
      <c r="C22" s="114" t="s">
        <v>26</v>
      </c>
      <c r="D22" s="120">
        <v>1</v>
      </c>
      <c r="E22" s="20">
        <f>'[1]Item List 2024'!D253</f>
        <v>600</v>
      </c>
      <c r="F22" s="20">
        <f>E22*D22</f>
        <v>600</v>
      </c>
      <c r="G22" s="20">
        <f t="shared" si="1"/>
        <v>300</v>
      </c>
    </row>
    <row r="23" spans="2:7" ht="17.25" customHeight="1" x14ac:dyDescent="0.35">
      <c r="B23" s="113" t="s">
        <v>382</v>
      </c>
      <c r="C23" s="114"/>
      <c r="D23" s="120"/>
      <c r="E23" s="20"/>
      <c r="F23" s="20"/>
      <c r="G23" s="20"/>
    </row>
    <row r="24" spans="2:7" ht="17.25" customHeight="1" x14ac:dyDescent="0.35">
      <c r="B24" s="114" t="s">
        <v>514</v>
      </c>
      <c r="C24" s="114" t="s">
        <v>34</v>
      </c>
      <c r="D24" s="120">
        <v>4</v>
      </c>
      <c r="E24" s="20">
        <f>'Item List 2024'!D181</f>
        <v>200</v>
      </c>
      <c r="F24" s="20">
        <f t="shared" si="0"/>
        <v>800</v>
      </c>
      <c r="G24" s="20">
        <f t="shared" si="1"/>
        <v>400</v>
      </c>
    </row>
    <row r="25" spans="2:7" ht="17.25" customHeight="1" x14ac:dyDescent="0.35">
      <c r="B25" s="114" t="s">
        <v>33</v>
      </c>
      <c r="C25" s="114" t="s">
        <v>32</v>
      </c>
      <c r="D25" s="120">
        <v>1</v>
      </c>
      <c r="E25" s="20">
        <f>'[1]Item List 2024'!D183</f>
        <v>470</v>
      </c>
      <c r="F25" s="20">
        <f t="shared" si="0"/>
        <v>470</v>
      </c>
      <c r="G25" s="120">
        <f t="shared" si="1"/>
        <v>235</v>
      </c>
    </row>
    <row r="26" spans="2:7" ht="17.25" customHeight="1" x14ac:dyDescent="0.35">
      <c r="B26" s="114" t="s">
        <v>563</v>
      </c>
      <c r="C26" s="114" t="s">
        <v>148</v>
      </c>
      <c r="D26" s="120">
        <v>1</v>
      </c>
      <c r="E26" s="20">
        <f>'[1]Item List 2024'!D190</f>
        <v>1300</v>
      </c>
      <c r="F26" s="20">
        <f t="shared" si="0"/>
        <v>1300</v>
      </c>
      <c r="G26" s="120">
        <f>F26</f>
        <v>1300</v>
      </c>
    </row>
    <row r="27" spans="2:7" ht="17.25" customHeight="1" x14ac:dyDescent="0.35">
      <c r="B27" s="114" t="s">
        <v>366</v>
      </c>
      <c r="C27" s="114" t="s">
        <v>65</v>
      </c>
      <c r="D27" s="120">
        <v>2</v>
      </c>
      <c r="E27" s="20">
        <f>'[1]Item List 2024'!D193</f>
        <v>900</v>
      </c>
      <c r="F27" s="20">
        <f t="shared" si="0"/>
        <v>1800</v>
      </c>
      <c r="G27" s="120">
        <f t="shared" si="1"/>
        <v>900</v>
      </c>
    </row>
    <row r="28" spans="2:7" ht="17.25" customHeight="1" x14ac:dyDescent="0.35">
      <c r="B28" s="114" t="s">
        <v>31</v>
      </c>
      <c r="C28" s="114" t="s">
        <v>32</v>
      </c>
      <c r="D28" s="120">
        <v>2</v>
      </c>
      <c r="E28" s="20">
        <f>'[1]Item List 2024'!D186</f>
        <v>340</v>
      </c>
      <c r="F28" s="20">
        <f t="shared" si="0"/>
        <v>680</v>
      </c>
      <c r="G28" s="120">
        <f t="shared" si="1"/>
        <v>340</v>
      </c>
    </row>
    <row r="29" spans="2:7" ht="17.25" customHeight="1" x14ac:dyDescent="0.35">
      <c r="B29" s="200" t="s">
        <v>384</v>
      </c>
      <c r="E29" s="20"/>
      <c r="F29" s="20"/>
      <c r="G29" s="120"/>
    </row>
    <row r="30" spans="2:7" ht="17.25" customHeight="1" x14ac:dyDescent="0.35">
      <c r="B30" s="114" t="s">
        <v>38</v>
      </c>
      <c r="C30" s="114" t="s">
        <v>39</v>
      </c>
      <c r="D30" s="120">
        <v>1</v>
      </c>
      <c r="E30" s="20">
        <f>'[1]Item List 2024'!D260</f>
        <v>470</v>
      </c>
      <c r="F30" s="20">
        <f t="shared" si="0"/>
        <v>470</v>
      </c>
      <c r="G30" s="120">
        <f>F30</f>
        <v>470</v>
      </c>
    </row>
    <row r="31" spans="2:7" ht="17.25" customHeight="1" x14ac:dyDescent="0.35">
      <c r="B31" s="208" t="s">
        <v>407</v>
      </c>
      <c r="E31" s="22"/>
      <c r="F31" s="22"/>
      <c r="G31" s="22"/>
    </row>
    <row r="32" spans="2:7" ht="17.25" customHeight="1" x14ac:dyDescent="0.35">
      <c r="B32" s="17" t="s">
        <v>68</v>
      </c>
      <c r="C32" s="17" t="s">
        <v>45</v>
      </c>
      <c r="D32" s="22">
        <v>20</v>
      </c>
      <c r="E32" s="22">
        <f>'[1]Item List 2024'!D10</f>
        <v>85</v>
      </c>
      <c r="F32" s="22">
        <f t="shared" si="0"/>
        <v>1700</v>
      </c>
      <c r="G32" s="22">
        <f t="shared" si="1"/>
        <v>850</v>
      </c>
    </row>
    <row r="33" spans="2:11" ht="17.25" customHeight="1" x14ac:dyDescent="0.35">
      <c r="B33" s="17" t="s">
        <v>378</v>
      </c>
      <c r="C33" s="17" t="s">
        <v>45</v>
      </c>
      <c r="D33" s="22">
        <v>25</v>
      </c>
      <c r="E33" s="22">
        <f>'[1]Item List 2024'!D10</f>
        <v>85</v>
      </c>
      <c r="F33" s="22">
        <f t="shared" si="0"/>
        <v>2125</v>
      </c>
      <c r="G33" s="22">
        <f t="shared" si="1"/>
        <v>1062.5</v>
      </c>
    </row>
    <row r="34" spans="2:11" ht="17.25" customHeight="1" x14ac:dyDescent="0.35">
      <c r="B34" s="17" t="s">
        <v>47</v>
      </c>
      <c r="C34" s="17" t="s">
        <v>45</v>
      </c>
      <c r="D34" s="22">
        <v>25</v>
      </c>
      <c r="E34" s="22">
        <f>'[1]Item List 2024'!D10</f>
        <v>85</v>
      </c>
      <c r="F34" s="22">
        <f t="shared" si="0"/>
        <v>2125</v>
      </c>
      <c r="G34" s="22">
        <f t="shared" si="1"/>
        <v>1062.5</v>
      </c>
    </row>
    <row r="35" spans="2:11" ht="17.25" customHeight="1" x14ac:dyDescent="0.35">
      <c r="B35" s="17" t="s">
        <v>48</v>
      </c>
      <c r="C35" s="17" t="s">
        <v>45</v>
      </c>
      <c r="D35" s="22">
        <v>5</v>
      </c>
      <c r="E35" s="22">
        <f>'[1]Item List 2024'!D10</f>
        <v>85</v>
      </c>
      <c r="F35" s="22">
        <f t="shared" si="0"/>
        <v>425</v>
      </c>
      <c r="G35" s="22">
        <f t="shared" si="1"/>
        <v>212.5</v>
      </c>
    </row>
    <row r="36" spans="2:11" ht="17.25" customHeight="1" x14ac:dyDescent="0.35">
      <c r="B36" s="17" t="s">
        <v>50</v>
      </c>
      <c r="C36" s="17" t="s">
        <v>45</v>
      </c>
      <c r="D36" s="22">
        <v>12</v>
      </c>
      <c r="E36" s="22">
        <f>'[1]Item List 2024'!D10</f>
        <v>85</v>
      </c>
      <c r="F36" s="22">
        <f t="shared" si="0"/>
        <v>1020</v>
      </c>
      <c r="G36" s="22">
        <f t="shared" si="1"/>
        <v>510</v>
      </c>
    </row>
    <row r="37" spans="2:11" ht="17.25" customHeight="1" x14ac:dyDescent="0.35">
      <c r="B37" s="17" t="s">
        <v>22</v>
      </c>
      <c r="C37" s="17" t="s">
        <v>45</v>
      </c>
      <c r="D37" s="22">
        <v>15</v>
      </c>
      <c r="E37" s="22">
        <f>'[1]Item List 2024'!D10</f>
        <v>85</v>
      </c>
      <c r="F37" s="22">
        <f t="shared" si="0"/>
        <v>1275</v>
      </c>
      <c r="G37" s="22">
        <f t="shared" si="1"/>
        <v>637.5</v>
      </c>
    </row>
    <row r="38" spans="2:11" ht="17.25" customHeight="1" x14ac:dyDescent="0.35">
      <c r="B38" s="17" t="s">
        <v>51</v>
      </c>
      <c r="C38" s="17" t="s">
        <v>45</v>
      </c>
      <c r="D38" s="22">
        <v>80</v>
      </c>
      <c r="E38" s="22">
        <f>'[1]Item List 2024'!D10</f>
        <v>85</v>
      </c>
      <c r="F38" s="22">
        <f t="shared" si="0"/>
        <v>6800</v>
      </c>
      <c r="G38" s="22">
        <f t="shared" si="1"/>
        <v>3400</v>
      </c>
    </row>
    <row r="39" spans="2:11" ht="17.25" customHeight="1" x14ac:dyDescent="0.35">
      <c r="B39" s="17" t="s">
        <v>397</v>
      </c>
      <c r="C39" s="17" t="s">
        <v>80</v>
      </c>
      <c r="D39" s="22">
        <v>2000</v>
      </c>
      <c r="E39" s="22">
        <f>'[1]Item List 2024'!E273</f>
        <v>5.62</v>
      </c>
      <c r="F39" s="22">
        <f t="shared" si="0"/>
        <v>11240</v>
      </c>
      <c r="G39" s="22">
        <f t="shared" si="1"/>
        <v>5620</v>
      </c>
    </row>
    <row r="40" spans="2:11" ht="17.25" customHeight="1" x14ac:dyDescent="0.35">
      <c r="B40" s="17" t="s">
        <v>52</v>
      </c>
      <c r="C40" s="17" t="s">
        <v>53</v>
      </c>
      <c r="D40" s="22">
        <v>20</v>
      </c>
      <c r="E40" s="22">
        <f>'[1]Item List 2024'!D9</f>
        <v>550</v>
      </c>
      <c r="F40" s="22">
        <f t="shared" si="0"/>
        <v>11000</v>
      </c>
      <c r="G40" s="22">
        <f t="shared" si="1"/>
        <v>5500</v>
      </c>
    </row>
    <row r="41" spans="2:11" ht="17.25" customHeight="1" x14ac:dyDescent="0.35">
      <c r="B41" s="18" t="s">
        <v>54</v>
      </c>
      <c r="C41" s="17"/>
      <c r="D41" s="22"/>
      <c r="E41" s="22"/>
      <c r="F41" s="55">
        <f>SUM(F6:F40)</f>
        <v>100960</v>
      </c>
      <c r="G41" s="55">
        <f>SUM(G6:G40)</f>
        <v>51645</v>
      </c>
    </row>
    <row r="42" spans="2:11" ht="17.25" customHeight="1" x14ac:dyDescent="0.35">
      <c r="B42" s="18" t="s">
        <v>357</v>
      </c>
      <c r="C42" s="17"/>
      <c r="D42" s="20"/>
      <c r="E42" s="20"/>
      <c r="F42" s="19">
        <f>F3-F41</f>
        <v>79040</v>
      </c>
      <c r="G42" s="19">
        <f>G3-G41</f>
        <v>38355</v>
      </c>
    </row>
    <row r="43" spans="2:11" ht="17.25" customHeight="1" x14ac:dyDescent="0.35">
      <c r="B43" s="18" t="s">
        <v>55</v>
      </c>
      <c r="C43" s="17"/>
      <c r="D43" s="20"/>
      <c r="E43" s="20"/>
      <c r="F43" s="59">
        <f>F42/F3</f>
        <v>0.43911111111111112</v>
      </c>
      <c r="G43" s="59">
        <f>G42/G3</f>
        <v>0.42616666666666669</v>
      </c>
    </row>
    <row r="44" spans="2:11" ht="17.25" customHeight="1" x14ac:dyDescent="0.35">
      <c r="B44" s="18" t="s">
        <v>56</v>
      </c>
      <c r="C44" s="17" t="s">
        <v>57</v>
      </c>
      <c r="D44" s="20"/>
      <c r="E44" s="20"/>
      <c r="F44" s="19">
        <f>F41/D3</f>
        <v>3365.3333333333335</v>
      </c>
      <c r="G44" s="19">
        <f>G41/I3</f>
        <v>3443</v>
      </c>
      <c r="K44" s="87"/>
    </row>
    <row r="45" spans="2:11" ht="17.25" customHeight="1" x14ac:dyDescent="0.35">
      <c r="B45" s="18" t="s">
        <v>58</v>
      </c>
      <c r="C45" s="17" t="s">
        <v>59</v>
      </c>
      <c r="D45" s="20"/>
      <c r="E45" s="20"/>
      <c r="F45" s="19">
        <f>F41/E3</f>
        <v>16.826666666666668</v>
      </c>
      <c r="G45" s="19">
        <f>G41/E3</f>
        <v>8.6074999999999999</v>
      </c>
    </row>
    <row r="46" spans="2:11" ht="17.25" customHeight="1" x14ac:dyDescent="0.35"/>
    <row r="47" spans="2:11" ht="17.25" customHeight="1" x14ac:dyDescent="0.35"/>
    <row r="48" spans="2:11" x14ac:dyDescent="0.35">
      <c r="B48" s="56" t="s">
        <v>355</v>
      </c>
      <c r="C48" s="11"/>
      <c r="D48" s="12"/>
      <c r="E48" s="12"/>
      <c r="F48" s="12"/>
      <c r="G48" s="12"/>
    </row>
    <row r="49" spans="2:7" x14ac:dyDescent="0.35">
      <c r="B49" s="11"/>
      <c r="C49" s="11"/>
      <c r="D49" s="12"/>
      <c r="E49" s="12"/>
      <c r="F49" s="12"/>
      <c r="G49" s="12"/>
    </row>
    <row r="50" spans="2:7" x14ac:dyDescent="0.35">
      <c r="B50" s="11" t="s">
        <v>408</v>
      </c>
      <c r="C50" s="11"/>
      <c r="D50" s="12"/>
      <c r="E50" s="12"/>
      <c r="F50" s="12"/>
      <c r="G50" s="12"/>
    </row>
  </sheetData>
  <customSheetViews>
    <customSheetView guid="{63A97564-0E53-4191-998D-0E0D6B1DFC4B}" scale="99" topLeftCell="A16">
      <selection activeCell="D47" sqref="D47"/>
      <pageMargins left="0.7" right="0.7" top="0.75" bottom="0.75" header="0.3" footer="0.3"/>
    </customSheetView>
    <customSheetView guid="{4F699E90-C674-486F-920D-A5FD36B53A39}" scale="92">
      <selection sqref="A1:XFD50"/>
      <pageMargins left="0.7" right="0.7" top="0.75" bottom="0.75" header="0.3" footer="0.3"/>
    </customSheetView>
    <customSheetView guid="{9725C355-06CF-47EE-8965-9EAAFECFEFE3}" scale="92" topLeftCell="A9">
      <selection activeCell="G47" sqref="G47"/>
      <pageMargins left="0.7" right="0.7" top="0.75" bottom="0.75" header="0.3" footer="0.3"/>
    </customSheetView>
    <customSheetView guid="{F593715E-C481-4F7B-9ABB-3BC8DB13B129}" scale="92">
      <selection activeCell="E20" sqref="E20"/>
      <pageMargins left="0.7" right="0.7" top="0.75" bottom="0.75" header="0.3" footer="0.3"/>
    </customSheetView>
  </customSheetView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91"/>
  <sheetViews>
    <sheetView topLeftCell="A3" zoomScale="101" zoomScaleNormal="180" workbookViewId="0">
      <selection activeCell="G45" sqref="G45"/>
    </sheetView>
  </sheetViews>
  <sheetFormatPr defaultRowHeight="15.5" x14ac:dyDescent="0.35"/>
  <cols>
    <col min="1" max="1" width="3.90625" customWidth="1"/>
    <col min="2" max="2" width="27.453125" style="9" customWidth="1"/>
    <col min="3" max="3" width="13.54296875" style="9" customWidth="1"/>
    <col min="4" max="4" width="11.54296875" style="16" customWidth="1"/>
    <col min="5" max="5" width="14.453125" style="16" customWidth="1"/>
    <col min="6" max="6" width="16.453125" style="16" customWidth="1"/>
    <col min="7" max="7" width="15.6328125" style="16" customWidth="1"/>
    <col min="9" max="9" width="13.36328125" bestFit="1" customWidth="1"/>
    <col min="11" max="11" width="9.453125" bestFit="1" customWidth="1"/>
  </cols>
  <sheetData>
    <row r="1" spans="2:11" ht="17.25" customHeight="1" x14ac:dyDescent="0.35">
      <c r="D1" s="15" t="s">
        <v>367</v>
      </c>
    </row>
    <row r="2" spans="2:11" ht="17.25" customHeight="1" x14ac:dyDescent="0.35">
      <c r="B2" s="17"/>
      <c r="C2" s="18" t="s">
        <v>0</v>
      </c>
      <c r="D2" s="19" t="s">
        <v>1</v>
      </c>
      <c r="E2" s="19" t="s">
        <v>107</v>
      </c>
      <c r="F2" s="19" t="s">
        <v>108</v>
      </c>
      <c r="G2" s="19" t="s">
        <v>109</v>
      </c>
      <c r="I2" s="104" t="s">
        <v>355</v>
      </c>
    </row>
    <row r="3" spans="2:11" ht="17.25" customHeight="1" x14ac:dyDescent="0.35">
      <c r="B3" s="18" t="s">
        <v>2</v>
      </c>
      <c r="C3" s="17" t="s">
        <v>3</v>
      </c>
      <c r="D3" s="20">
        <v>15</v>
      </c>
      <c r="E3" s="20">
        <v>11000</v>
      </c>
      <c r="F3" s="20">
        <f>D3*E3</f>
        <v>165000</v>
      </c>
      <c r="G3" s="20">
        <f>F3/2</f>
        <v>82500</v>
      </c>
      <c r="I3" t="s">
        <v>393</v>
      </c>
      <c r="K3" s="87">
        <f>D3/2</f>
        <v>7.5</v>
      </c>
    </row>
    <row r="4" spans="2:11" ht="17.25" customHeight="1" x14ac:dyDescent="0.35">
      <c r="B4" s="18" t="s">
        <v>4</v>
      </c>
      <c r="C4" s="17"/>
      <c r="D4" s="20"/>
      <c r="E4" s="20"/>
      <c r="F4" s="20"/>
      <c r="G4" s="20"/>
    </row>
    <row r="5" spans="2:11" ht="17.25" customHeight="1" x14ac:dyDescent="0.35">
      <c r="B5" s="18" t="s">
        <v>5</v>
      </c>
      <c r="C5" s="18" t="s">
        <v>0</v>
      </c>
      <c r="D5" s="19" t="s">
        <v>6</v>
      </c>
      <c r="E5" s="19" t="s">
        <v>7</v>
      </c>
      <c r="F5" s="19" t="s">
        <v>8</v>
      </c>
      <c r="G5" s="21" t="s">
        <v>9</v>
      </c>
    </row>
    <row r="6" spans="2:11" ht="17.25" customHeight="1" x14ac:dyDescent="0.35">
      <c r="B6" s="17" t="s">
        <v>10</v>
      </c>
      <c r="C6" s="17" t="s">
        <v>11</v>
      </c>
      <c r="D6" s="22">
        <v>30</v>
      </c>
      <c r="E6" s="181" t="e">
        <f>'Item List 2024'!#REF!</f>
        <v>#REF!</v>
      </c>
      <c r="F6" s="22" t="e">
        <f>D6*E6</f>
        <v>#REF!</v>
      </c>
      <c r="G6" s="22" t="e">
        <f>F6/2</f>
        <v>#REF!</v>
      </c>
    </row>
    <row r="7" spans="2:11" ht="17.25" customHeight="1" x14ac:dyDescent="0.35">
      <c r="B7" s="17" t="s">
        <v>12</v>
      </c>
      <c r="C7" s="17">
        <v>1000</v>
      </c>
      <c r="D7" s="22">
        <v>3</v>
      </c>
      <c r="E7" s="22" t="e">
        <f>'Item List 2024'!#REF!</f>
        <v>#REF!</v>
      </c>
      <c r="F7" s="22" t="e">
        <f t="shared" ref="F7:F40" si="0">D7*E7</f>
        <v>#REF!</v>
      </c>
      <c r="G7" s="22" t="e">
        <f t="shared" ref="G7:G40" si="1">F7/2</f>
        <v>#REF!</v>
      </c>
    </row>
    <row r="8" spans="2:11" ht="17.25" customHeight="1" x14ac:dyDescent="0.35">
      <c r="B8" s="17" t="s">
        <v>13</v>
      </c>
      <c r="C8" s="17" t="s">
        <v>14</v>
      </c>
      <c r="D8" s="20">
        <v>2.5</v>
      </c>
      <c r="E8" s="20">
        <f>'Item List 2024'!D2</f>
        <v>600</v>
      </c>
      <c r="F8" s="20">
        <f t="shared" si="0"/>
        <v>1500</v>
      </c>
      <c r="G8" s="20">
        <f t="shared" si="1"/>
        <v>750</v>
      </c>
    </row>
    <row r="9" spans="2:11" ht="17.25" customHeight="1" x14ac:dyDescent="0.35">
      <c r="B9" s="17" t="s">
        <v>15</v>
      </c>
      <c r="C9" s="17" t="s">
        <v>14</v>
      </c>
      <c r="D9" s="20">
        <v>1.5</v>
      </c>
      <c r="E9" s="20">
        <f>'Item List 2024'!D3</f>
        <v>600</v>
      </c>
      <c r="F9" s="20">
        <f t="shared" si="0"/>
        <v>900</v>
      </c>
      <c r="G9" s="20">
        <f t="shared" si="1"/>
        <v>450</v>
      </c>
    </row>
    <row r="10" spans="2:11" ht="17.25" customHeight="1" x14ac:dyDescent="0.35">
      <c r="B10" s="17" t="s">
        <v>16</v>
      </c>
      <c r="C10" s="17" t="s">
        <v>14</v>
      </c>
      <c r="D10" s="20">
        <v>1</v>
      </c>
      <c r="E10" s="20">
        <f>'Item List 2024'!D4</f>
        <v>600</v>
      </c>
      <c r="F10" s="20">
        <f t="shared" si="0"/>
        <v>600</v>
      </c>
      <c r="G10" s="20">
        <f t="shared" si="1"/>
        <v>300</v>
      </c>
    </row>
    <row r="11" spans="2:11" ht="17.25" customHeight="1" x14ac:dyDescent="0.35">
      <c r="B11" s="17" t="s">
        <v>467</v>
      </c>
      <c r="C11" s="17" t="s">
        <v>18</v>
      </c>
      <c r="D11" s="20">
        <v>8</v>
      </c>
      <c r="E11" s="20">
        <f>'Item List 2024'!D143</f>
        <v>745</v>
      </c>
      <c r="F11" s="20">
        <f t="shared" si="0"/>
        <v>5960</v>
      </c>
      <c r="G11" s="20">
        <f t="shared" si="1"/>
        <v>2980</v>
      </c>
    </row>
    <row r="12" spans="2:11" ht="17.25" customHeight="1" x14ac:dyDescent="0.35">
      <c r="B12" s="17" t="str">
        <f>'Item List 2024'!B145</f>
        <v>5:1:5 (45) fertilizer</v>
      </c>
      <c r="C12" s="17" t="s">
        <v>18</v>
      </c>
      <c r="D12" s="20">
        <v>4</v>
      </c>
      <c r="E12" s="20">
        <f>'Item List 2024'!D145</f>
        <v>650</v>
      </c>
      <c r="F12" s="20">
        <f t="shared" si="0"/>
        <v>2600</v>
      </c>
      <c r="G12" s="20">
        <f t="shared" si="1"/>
        <v>1300</v>
      </c>
    </row>
    <row r="13" spans="2:11" ht="17.25" customHeight="1" x14ac:dyDescent="0.35">
      <c r="B13" s="17" t="s">
        <v>19</v>
      </c>
      <c r="C13" s="17" t="s">
        <v>20</v>
      </c>
      <c r="D13" s="20">
        <v>20</v>
      </c>
      <c r="E13" s="20">
        <f>'Item List 2024'!D151</f>
        <v>95</v>
      </c>
      <c r="F13" s="20">
        <f t="shared" si="0"/>
        <v>1900</v>
      </c>
      <c r="G13" s="20">
        <f t="shared" si="1"/>
        <v>950</v>
      </c>
    </row>
    <row r="14" spans="2:11" ht="17.25" customHeight="1" x14ac:dyDescent="0.35">
      <c r="B14" s="17" t="s">
        <v>21</v>
      </c>
      <c r="C14" s="17" t="s">
        <v>18</v>
      </c>
      <c r="D14" s="20">
        <v>4</v>
      </c>
      <c r="E14" s="20">
        <f>'Item List 2024'!D146</f>
        <v>570</v>
      </c>
      <c r="F14" s="20">
        <f t="shared" si="0"/>
        <v>2280</v>
      </c>
      <c r="G14" s="20">
        <f t="shared" si="1"/>
        <v>1140</v>
      </c>
    </row>
    <row r="15" spans="2:11" ht="17.25" customHeight="1" x14ac:dyDescent="0.35">
      <c r="B15" s="17" t="s">
        <v>388</v>
      </c>
      <c r="C15" s="17" t="s">
        <v>394</v>
      </c>
      <c r="D15" s="20">
        <v>4</v>
      </c>
      <c r="E15" s="20">
        <f>'Item List 2024'!D9</f>
        <v>550</v>
      </c>
      <c r="F15" s="20">
        <f t="shared" si="0"/>
        <v>2200</v>
      </c>
      <c r="G15" s="20">
        <f t="shared" si="1"/>
        <v>1100</v>
      </c>
    </row>
    <row r="16" spans="2:11" ht="17.25" customHeight="1" x14ac:dyDescent="0.35">
      <c r="B16" s="17" t="s">
        <v>22</v>
      </c>
      <c r="C16" s="17" t="s">
        <v>23</v>
      </c>
      <c r="D16" s="22">
        <v>2.5</v>
      </c>
      <c r="E16" s="22">
        <f>'Item List 2024'!D6</f>
        <v>1000</v>
      </c>
      <c r="F16" s="22">
        <f t="shared" si="0"/>
        <v>2500</v>
      </c>
      <c r="G16" s="22">
        <f t="shared" si="1"/>
        <v>1250</v>
      </c>
    </row>
    <row r="17" spans="2:7" ht="17.25" customHeight="1" x14ac:dyDescent="0.35">
      <c r="B17" s="17" t="s">
        <v>24</v>
      </c>
      <c r="C17" s="17"/>
      <c r="D17" s="22">
        <v>1</v>
      </c>
      <c r="E17" s="22">
        <f>'Item List 2024'!D7</f>
        <v>1000</v>
      </c>
      <c r="F17" s="22">
        <f t="shared" si="0"/>
        <v>1000</v>
      </c>
      <c r="G17" s="22">
        <f t="shared" si="1"/>
        <v>500</v>
      </c>
    </row>
    <row r="18" spans="2:7" ht="17.25" customHeight="1" x14ac:dyDescent="0.35">
      <c r="B18" s="18" t="s">
        <v>25</v>
      </c>
      <c r="C18" s="17"/>
      <c r="D18" s="20"/>
      <c r="E18" s="20"/>
      <c r="F18" s="20"/>
      <c r="G18" s="20"/>
    </row>
    <row r="19" spans="2:7" ht="17.25" customHeight="1" x14ac:dyDescent="0.35">
      <c r="B19" s="113" t="s">
        <v>381</v>
      </c>
      <c r="C19" s="17"/>
      <c r="D19" s="20"/>
      <c r="E19" s="20"/>
      <c r="F19" s="20"/>
      <c r="G19" s="20"/>
    </row>
    <row r="20" spans="2:7" ht="17.25" customHeight="1" x14ac:dyDescent="0.35">
      <c r="B20" s="112" t="s">
        <v>353</v>
      </c>
      <c r="C20" s="17" t="s">
        <v>34</v>
      </c>
      <c r="D20" s="20">
        <v>2</v>
      </c>
      <c r="E20" s="20">
        <f>'Item List 2024'!D358</f>
        <v>400</v>
      </c>
      <c r="F20" s="20">
        <f t="shared" si="0"/>
        <v>800</v>
      </c>
      <c r="G20" s="20">
        <f t="shared" si="1"/>
        <v>400</v>
      </c>
    </row>
    <row r="21" spans="2:7" ht="17.25" customHeight="1" x14ac:dyDescent="0.35">
      <c r="B21" s="112" t="s">
        <v>36</v>
      </c>
      <c r="C21" s="17" t="s">
        <v>34</v>
      </c>
      <c r="D21" s="20">
        <v>1</v>
      </c>
      <c r="E21" s="20">
        <f>'Item List 2024'!D353</f>
        <v>260</v>
      </c>
      <c r="F21" s="20">
        <f t="shared" si="0"/>
        <v>260</v>
      </c>
      <c r="G21" s="176">
        <f t="shared" si="1"/>
        <v>130</v>
      </c>
    </row>
    <row r="22" spans="2:7" ht="17.25" customHeight="1" x14ac:dyDescent="0.35">
      <c r="B22" s="112" t="str">
        <f>'Item List 2024'!B216</f>
        <v>Garden Ripcod</v>
      </c>
      <c r="C22" s="17" t="s">
        <v>34</v>
      </c>
      <c r="D22" s="20">
        <v>1</v>
      </c>
      <c r="E22" s="20">
        <f>'Item List 2024'!D216</f>
        <v>300</v>
      </c>
      <c r="F22" s="20">
        <f t="shared" si="0"/>
        <v>300</v>
      </c>
      <c r="G22" s="20">
        <f>F22</f>
        <v>300</v>
      </c>
    </row>
    <row r="23" spans="2:7" ht="17.25" customHeight="1" x14ac:dyDescent="0.35">
      <c r="B23" s="113" t="s">
        <v>382</v>
      </c>
      <c r="C23" s="17"/>
      <c r="D23" s="20"/>
      <c r="E23" s="20"/>
      <c r="F23" s="20"/>
      <c r="G23" s="20"/>
    </row>
    <row r="24" spans="2:7" ht="17.25" customHeight="1" x14ac:dyDescent="0.35">
      <c r="B24" s="114" t="s">
        <v>27</v>
      </c>
      <c r="C24" s="17" t="s">
        <v>28</v>
      </c>
      <c r="D24" s="20">
        <v>3</v>
      </c>
      <c r="E24" s="20">
        <f>'Item List 2024'!D179</f>
        <v>200</v>
      </c>
      <c r="F24" s="20">
        <f t="shared" si="0"/>
        <v>600</v>
      </c>
      <c r="G24" s="20">
        <f t="shared" si="1"/>
        <v>300</v>
      </c>
    </row>
    <row r="25" spans="2:7" ht="17.25" customHeight="1" x14ac:dyDescent="0.35">
      <c r="B25" s="114" t="s">
        <v>29</v>
      </c>
      <c r="C25" s="17" t="s">
        <v>30</v>
      </c>
      <c r="D25" s="20">
        <v>1</v>
      </c>
      <c r="E25" s="20">
        <f>'Item List 2024'!D188</f>
        <v>1730</v>
      </c>
      <c r="F25" s="20">
        <f t="shared" si="0"/>
        <v>1730</v>
      </c>
      <c r="G25" s="176">
        <f t="shared" si="1"/>
        <v>865</v>
      </c>
    </row>
    <row r="26" spans="2:7" ht="17.25" customHeight="1" x14ac:dyDescent="0.35">
      <c r="B26" s="114" t="s">
        <v>366</v>
      </c>
      <c r="C26" s="17" t="s">
        <v>65</v>
      </c>
      <c r="D26" s="20">
        <v>2</v>
      </c>
      <c r="E26" s="20" t="e">
        <f>'Item List 2024'!#REF!</f>
        <v>#REF!</v>
      </c>
      <c r="F26" s="20" t="e">
        <f t="shared" si="0"/>
        <v>#REF!</v>
      </c>
      <c r="G26" s="20" t="e">
        <f t="shared" si="1"/>
        <v>#REF!</v>
      </c>
    </row>
    <row r="27" spans="2:7" ht="17.25" customHeight="1" x14ac:dyDescent="0.35">
      <c r="B27" s="114" t="s">
        <v>88</v>
      </c>
      <c r="C27" s="17" t="s">
        <v>32</v>
      </c>
      <c r="D27" s="20">
        <v>1</v>
      </c>
      <c r="E27" s="20">
        <f>'Item List 2024'!D185</f>
        <v>340</v>
      </c>
      <c r="F27" s="20">
        <f t="shared" si="0"/>
        <v>340</v>
      </c>
      <c r="G27" s="176">
        <f t="shared" si="1"/>
        <v>170</v>
      </c>
    </row>
    <row r="28" spans="2:7" ht="17.25" customHeight="1" x14ac:dyDescent="0.35">
      <c r="B28" s="114" t="s">
        <v>33</v>
      </c>
      <c r="C28" s="17" t="s">
        <v>32</v>
      </c>
      <c r="D28" s="20">
        <v>1</v>
      </c>
      <c r="E28" s="20">
        <f>'Item List 2024'!D182</f>
        <v>470</v>
      </c>
      <c r="F28" s="20">
        <f t="shared" si="0"/>
        <v>470</v>
      </c>
      <c r="G28" s="176">
        <f t="shared" si="1"/>
        <v>235</v>
      </c>
    </row>
    <row r="29" spans="2:7" ht="17.25" customHeight="1" x14ac:dyDescent="0.35">
      <c r="B29" s="113" t="s">
        <v>409</v>
      </c>
      <c r="C29" s="17"/>
      <c r="D29" s="20"/>
      <c r="E29" s="20"/>
      <c r="F29" s="20"/>
      <c r="G29" s="20"/>
    </row>
    <row r="30" spans="2:7" ht="17.25" customHeight="1" x14ac:dyDescent="0.35">
      <c r="B30" s="114" t="s">
        <v>37</v>
      </c>
      <c r="C30" s="17" t="s">
        <v>26</v>
      </c>
      <c r="D30" s="20">
        <v>1</v>
      </c>
      <c r="E30" s="20">
        <f>'Item List 2024'!D156</f>
        <v>700</v>
      </c>
      <c r="F30" s="20">
        <f t="shared" si="0"/>
        <v>700</v>
      </c>
      <c r="G30" s="20">
        <f t="shared" si="1"/>
        <v>350</v>
      </c>
    </row>
    <row r="31" spans="2:7" ht="17.25" customHeight="1" x14ac:dyDescent="0.35">
      <c r="B31" s="114" t="s">
        <v>38</v>
      </c>
      <c r="C31" s="17" t="s">
        <v>39</v>
      </c>
      <c r="D31" s="20">
        <v>1</v>
      </c>
      <c r="E31" s="20" t="e">
        <f>'Item List 2024'!#REF!</f>
        <v>#REF!</v>
      </c>
      <c r="F31" s="20" t="e">
        <f t="shared" si="0"/>
        <v>#REF!</v>
      </c>
      <c r="G31" s="176" t="e">
        <f t="shared" si="1"/>
        <v>#REF!</v>
      </c>
    </row>
    <row r="32" spans="2:7" ht="17.25" customHeight="1" x14ac:dyDescent="0.35">
      <c r="B32" s="18" t="s">
        <v>398</v>
      </c>
      <c r="C32" s="17"/>
      <c r="D32" s="22"/>
      <c r="E32" s="22"/>
      <c r="F32" s="22"/>
      <c r="G32" s="22"/>
    </row>
    <row r="33" spans="2:11" ht="17.25" customHeight="1" x14ac:dyDescent="0.35">
      <c r="B33" s="17" t="s">
        <v>44</v>
      </c>
      <c r="C33" s="17" t="s">
        <v>45</v>
      </c>
      <c r="D33" s="22">
        <v>15</v>
      </c>
      <c r="E33" s="22">
        <f>'Item List 2024'!D11</f>
        <v>85</v>
      </c>
      <c r="F33" s="22">
        <f t="shared" si="0"/>
        <v>1275</v>
      </c>
      <c r="G33" s="22">
        <f t="shared" si="1"/>
        <v>637.5</v>
      </c>
    </row>
    <row r="34" spans="2:11" ht="17.25" customHeight="1" x14ac:dyDescent="0.35">
      <c r="B34" s="17" t="s">
        <v>46</v>
      </c>
      <c r="C34" s="17" t="s">
        <v>45</v>
      </c>
      <c r="D34" s="22">
        <v>1</v>
      </c>
      <c r="E34" s="22">
        <f>'Item List 2024'!D11</f>
        <v>85</v>
      </c>
      <c r="F34" s="22">
        <f t="shared" si="0"/>
        <v>85</v>
      </c>
      <c r="G34" s="22">
        <f t="shared" si="1"/>
        <v>42.5</v>
      </c>
    </row>
    <row r="35" spans="2:11" ht="17.25" customHeight="1" x14ac:dyDescent="0.35">
      <c r="B35" s="17" t="s">
        <v>47</v>
      </c>
      <c r="C35" s="17" t="s">
        <v>45</v>
      </c>
      <c r="D35" s="22">
        <v>30</v>
      </c>
      <c r="E35" s="22">
        <f>'Item List 2024'!D11</f>
        <v>85</v>
      </c>
      <c r="F35" s="22">
        <f t="shared" si="0"/>
        <v>2550</v>
      </c>
      <c r="G35" s="22">
        <f t="shared" si="1"/>
        <v>1275</v>
      </c>
    </row>
    <row r="36" spans="2:11" ht="17.25" customHeight="1" x14ac:dyDescent="0.35">
      <c r="B36" s="17" t="s">
        <v>48</v>
      </c>
      <c r="C36" s="17" t="s">
        <v>45</v>
      </c>
      <c r="D36" s="22">
        <v>5</v>
      </c>
      <c r="E36" s="22">
        <f>'Item List 2024'!D11</f>
        <v>85</v>
      </c>
      <c r="F36" s="22">
        <f t="shared" si="0"/>
        <v>425</v>
      </c>
      <c r="G36" s="22">
        <f t="shared" si="1"/>
        <v>212.5</v>
      </c>
    </row>
    <row r="37" spans="2:11" ht="17.25" customHeight="1" x14ac:dyDescent="0.35">
      <c r="B37" s="17" t="s">
        <v>50</v>
      </c>
      <c r="C37" s="17" t="s">
        <v>45</v>
      </c>
      <c r="D37" s="22">
        <v>12</v>
      </c>
      <c r="E37" s="22">
        <f>'Item List 2024'!D11</f>
        <v>85</v>
      </c>
      <c r="F37" s="22">
        <f t="shared" si="0"/>
        <v>1020</v>
      </c>
      <c r="G37" s="22">
        <f t="shared" si="1"/>
        <v>510</v>
      </c>
    </row>
    <row r="38" spans="2:11" ht="17.25" customHeight="1" x14ac:dyDescent="0.35">
      <c r="B38" s="17" t="s">
        <v>22</v>
      </c>
      <c r="C38" s="17" t="s">
        <v>45</v>
      </c>
      <c r="D38" s="22">
        <v>15</v>
      </c>
      <c r="E38" s="22">
        <f>'Item List 2024'!D11</f>
        <v>85</v>
      </c>
      <c r="F38" s="22">
        <f t="shared" si="0"/>
        <v>1275</v>
      </c>
      <c r="G38" s="22">
        <f t="shared" si="1"/>
        <v>637.5</v>
      </c>
    </row>
    <row r="39" spans="2:11" ht="17.25" customHeight="1" x14ac:dyDescent="0.35">
      <c r="B39" s="17" t="s">
        <v>51</v>
      </c>
      <c r="C39" s="17" t="s">
        <v>45</v>
      </c>
      <c r="D39" s="22">
        <v>24</v>
      </c>
      <c r="E39" s="22">
        <f>'Item List 2024'!D11</f>
        <v>85</v>
      </c>
      <c r="F39" s="22">
        <f t="shared" si="0"/>
        <v>2040</v>
      </c>
      <c r="G39" s="22">
        <f t="shared" si="1"/>
        <v>1020</v>
      </c>
    </row>
    <row r="40" spans="2:11" ht="17.25" customHeight="1" x14ac:dyDescent="0.35">
      <c r="B40" s="17" t="s">
        <v>52</v>
      </c>
      <c r="C40" s="17" t="s">
        <v>53</v>
      </c>
      <c r="D40" s="22">
        <v>20</v>
      </c>
      <c r="E40" s="22">
        <f>'Item List 2024'!D10</f>
        <v>550</v>
      </c>
      <c r="F40" s="22">
        <f t="shared" si="0"/>
        <v>11000</v>
      </c>
      <c r="G40" s="22">
        <f t="shared" si="1"/>
        <v>5500</v>
      </c>
    </row>
    <row r="41" spans="2:11" ht="17.25" customHeight="1" x14ac:dyDescent="0.35">
      <c r="B41" s="18" t="s">
        <v>54</v>
      </c>
      <c r="C41" s="17"/>
      <c r="D41" s="22"/>
      <c r="E41" s="22"/>
      <c r="F41" s="55" t="e">
        <f>SUM(F6:F40)</f>
        <v>#REF!</v>
      </c>
      <c r="G41" s="55" t="e">
        <f>SUM(G6:G40)</f>
        <v>#REF!</v>
      </c>
    </row>
    <row r="42" spans="2:11" ht="17.25" customHeight="1" x14ac:dyDescent="0.35">
      <c r="B42" s="18" t="s">
        <v>357</v>
      </c>
      <c r="C42" s="17"/>
      <c r="D42" s="20"/>
      <c r="E42" s="20"/>
      <c r="F42" s="19" t="e">
        <f>F3-F41</f>
        <v>#REF!</v>
      </c>
      <c r="G42" s="19" t="e">
        <f>G3-G41</f>
        <v>#REF!</v>
      </c>
    </row>
    <row r="43" spans="2:11" ht="17.25" customHeight="1" x14ac:dyDescent="0.35">
      <c r="B43" s="18" t="s">
        <v>55</v>
      </c>
      <c r="C43" s="17"/>
      <c r="D43" s="20"/>
      <c r="E43" s="20"/>
      <c r="F43" s="59" t="e">
        <f>F42/F3</f>
        <v>#REF!</v>
      </c>
      <c r="G43" s="59" t="e">
        <f>G42/G3</f>
        <v>#REF!</v>
      </c>
    </row>
    <row r="44" spans="2:11" ht="17.25" customHeight="1" x14ac:dyDescent="0.35">
      <c r="B44" s="18" t="s">
        <v>56</v>
      </c>
      <c r="C44" s="17" t="s">
        <v>57</v>
      </c>
      <c r="D44" s="20"/>
      <c r="E44" s="20"/>
      <c r="F44" s="19" t="e">
        <f>F41/D3</f>
        <v>#REF!</v>
      </c>
      <c r="G44" s="19" t="e">
        <f>G41/K3</f>
        <v>#REF!</v>
      </c>
      <c r="K44" s="87"/>
    </row>
    <row r="45" spans="2:11" ht="17.25" customHeight="1" x14ac:dyDescent="0.35">
      <c r="B45" s="18" t="s">
        <v>58</v>
      </c>
      <c r="C45" s="17" t="s">
        <v>59</v>
      </c>
      <c r="D45" s="20"/>
      <c r="E45" s="20"/>
      <c r="F45" s="19" t="e">
        <f>F41/E3</f>
        <v>#REF!</v>
      </c>
      <c r="G45" s="19" t="e">
        <f>G41/E3</f>
        <v>#REF!</v>
      </c>
    </row>
    <row r="46" spans="2:11" ht="17.25" customHeight="1" x14ac:dyDescent="0.35"/>
    <row r="47" spans="2:11" ht="17.25" customHeight="1" x14ac:dyDescent="0.35"/>
    <row r="48" spans="2:11" x14ac:dyDescent="0.35">
      <c r="B48" s="56" t="s">
        <v>355</v>
      </c>
      <c r="C48" s="11"/>
      <c r="D48" s="12"/>
      <c r="E48" s="12"/>
      <c r="F48" s="12"/>
      <c r="G48" s="12"/>
    </row>
    <row r="49" spans="2:7" x14ac:dyDescent="0.35">
      <c r="B49" s="11" t="s">
        <v>356</v>
      </c>
      <c r="C49" s="11"/>
      <c r="D49" s="12"/>
      <c r="E49" s="12"/>
      <c r="F49" s="12"/>
      <c r="G49" s="12"/>
    </row>
    <row r="50" spans="2:7" x14ac:dyDescent="0.35">
      <c r="B50" s="11"/>
      <c r="C50" s="11"/>
      <c r="D50" s="12"/>
      <c r="E50" s="12"/>
      <c r="F50" s="12"/>
      <c r="G50" s="12"/>
    </row>
    <row r="51" spans="2:7" x14ac:dyDescent="0.35">
      <c r="B51" s="11"/>
      <c r="C51" s="11"/>
      <c r="D51" s="12"/>
      <c r="E51" s="12"/>
      <c r="F51" s="12"/>
      <c r="G51" s="12"/>
    </row>
    <row r="52" spans="2:7" s="23" customFormat="1" x14ac:dyDescent="0.35">
      <c r="B52" s="56"/>
      <c r="C52" s="88"/>
      <c r="D52" s="57"/>
      <c r="E52" s="57"/>
      <c r="F52" s="57"/>
      <c r="G52" s="57"/>
    </row>
    <row r="53" spans="2:7" x14ac:dyDescent="0.35">
      <c r="B53" s="11"/>
      <c r="C53" s="58"/>
      <c r="D53" s="12"/>
      <c r="E53" s="12"/>
      <c r="F53" s="12"/>
      <c r="G53" s="12"/>
    </row>
    <row r="54" spans="2:7" x14ac:dyDescent="0.35">
      <c r="B54" s="11"/>
      <c r="C54" s="58"/>
      <c r="D54" s="12"/>
      <c r="E54" s="12"/>
      <c r="F54" s="12"/>
      <c r="G54" s="12"/>
    </row>
    <row r="55" spans="2:7" x14ac:dyDescent="0.35">
      <c r="B55" s="11"/>
      <c r="C55" s="58"/>
      <c r="D55" s="12"/>
      <c r="E55" s="12"/>
      <c r="F55" s="12"/>
      <c r="G55" s="12"/>
    </row>
    <row r="56" spans="2:7" x14ac:dyDescent="0.35">
      <c r="B56" s="11"/>
      <c r="C56" s="58"/>
      <c r="D56" s="12"/>
      <c r="E56" s="12"/>
      <c r="F56" s="12"/>
      <c r="G56" s="12"/>
    </row>
    <row r="57" spans="2:7" x14ac:dyDescent="0.35">
      <c r="B57" s="11"/>
      <c r="C57" s="11"/>
      <c r="D57" s="12"/>
      <c r="E57" s="12"/>
      <c r="F57" s="12"/>
      <c r="G57" s="12"/>
    </row>
    <row r="58" spans="2:7" ht="17.25" customHeight="1" x14ac:dyDescent="0.35"/>
    <row r="59" spans="2:7" ht="17.25" customHeight="1" x14ac:dyDescent="0.35"/>
    <row r="60" spans="2:7" ht="17.25" customHeight="1" x14ac:dyDescent="0.35"/>
    <row r="61" spans="2:7" ht="17.25" customHeight="1" x14ac:dyDescent="0.35"/>
    <row r="62" spans="2:7" ht="17.25" customHeight="1" x14ac:dyDescent="0.35"/>
    <row r="63" spans="2:7" ht="17.25" customHeight="1" x14ac:dyDescent="0.35"/>
    <row r="64" spans="2:7" ht="17.25" customHeight="1" x14ac:dyDescent="0.35"/>
    <row r="65" ht="17.25" customHeight="1" x14ac:dyDescent="0.35"/>
    <row r="66" ht="17.25" customHeight="1" x14ac:dyDescent="0.35"/>
    <row r="67" ht="17.25" customHeight="1" x14ac:dyDescent="0.35"/>
    <row r="68" ht="17.25" customHeight="1" x14ac:dyDescent="0.35"/>
    <row r="69" ht="17.25" customHeight="1" x14ac:dyDescent="0.35"/>
    <row r="70" ht="17.25" customHeight="1" x14ac:dyDescent="0.35"/>
    <row r="71" ht="17.25" customHeight="1" x14ac:dyDescent="0.35"/>
    <row r="72" ht="17.25" customHeight="1" x14ac:dyDescent="0.35"/>
    <row r="73" ht="17.25" customHeight="1" x14ac:dyDescent="0.35"/>
    <row r="74" ht="17.25" customHeight="1" x14ac:dyDescent="0.35"/>
    <row r="75" ht="17.25" customHeight="1" x14ac:dyDescent="0.35"/>
    <row r="76" ht="17.25" customHeight="1" x14ac:dyDescent="0.35"/>
    <row r="77" ht="17.25" customHeight="1" x14ac:dyDescent="0.35"/>
    <row r="78" ht="17.25" customHeight="1" x14ac:dyDescent="0.35"/>
    <row r="79" ht="17.25" customHeight="1" x14ac:dyDescent="0.35"/>
    <row r="80" ht="17.25" customHeight="1" x14ac:dyDescent="0.35"/>
    <row r="81" ht="17.25" customHeight="1" x14ac:dyDescent="0.35"/>
    <row r="82" ht="17.25" customHeight="1" x14ac:dyDescent="0.35"/>
    <row r="83" ht="17.25" customHeight="1" x14ac:dyDescent="0.35"/>
    <row r="84" ht="17.25" customHeight="1" x14ac:dyDescent="0.35"/>
    <row r="85" ht="17.25" customHeight="1" x14ac:dyDescent="0.35"/>
    <row r="86" ht="17.25" customHeight="1" x14ac:dyDescent="0.35"/>
    <row r="87" ht="17.25" customHeight="1" x14ac:dyDescent="0.35"/>
    <row r="88" ht="17.25" customHeight="1" x14ac:dyDescent="0.35"/>
    <row r="89" ht="17.25" customHeight="1" x14ac:dyDescent="0.35"/>
    <row r="90" ht="17.25" customHeight="1" x14ac:dyDescent="0.35"/>
    <row r="91" ht="17.25" customHeight="1" x14ac:dyDescent="0.35"/>
  </sheetData>
  <customSheetViews>
    <customSheetView guid="{63A97564-0E53-4191-998D-0E0D6B1DFC4B}" scale="101" state="hidden" topLeftCell="A3">
      <selection activeCell="G45" sqref="G45"/>
      <pageMargins left="0.7" right="0.7" top="0.75" bottom="0.75" header="0.3" footer="0.3"/>
    </customSheetView>
    <customSheetView guid="{4F699E90-C674-486F-920D-A5FD36B53A39}" scale="101" state="hidden" topLeftCell="A3">
      <selection activeCell="G45" sqref="G45"/>
      <pageMargins left="0.7" right="0.7" top="0.75" bottom="0.75" header="0.3" footer="0.3"/>
    </customSheetView>
    <customSheetView guid="{9725C355-06CF-47EE-8965-9EAAFECFEFE3}" scale="101" topLeftCell="A34">
      <selection activeCell="G45" sqref="G45"/>
      <pageMargins left="0.7" right="0.7" top="0.75" bottom="0.75" header="0.3" footer="0.3"/>
    </customSheetView>
    <customSheetView guid="{F593715E-C481-4F7B-9ABB-3BC8DB13B129}" scale="101" state="hidden" topLeftCell="A3">
      <selection activeCell="G45" sqref="G45"/>
      <pageMargins left="0.7" right="0.7" top="0.75" bottom="0.75" header="0.3" footer="0.3"/>
    </customSheetView>
  </customSheetView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45"/>
  <sheetViews>
    <sheetView tabSelected="1" topLeftCell="B2" zoomScale="115" zoomScaleNormal="140" workbookViewId="0">
      <selection activeCell="M13" sqref="M13"/>
    </sheetView>
  </sheetViews>
  <sheetFormatPr defaultRowHeight="14.5" x14ac:dyDescent="0.35"/>
  <cols>
    <col min="1" max="1" width="2.08984375" customWidth="1"/>
    <col min="2" max="2" width="25.453125" customWidth="1"/>
    <col min="3" max="3" width="10.453125" bestFit="1" customWidth="1"/>
    <col min="4" max="4" width="10.453125" style="3" bestFit="1" customWidth="1"/>
    <col min="5" max="5" width="15.6328125" style="3" customWidth="1"/>
    <col min="6" max="7" width="20.36328125" style="3" customWidth="1"/>
  </cols>
  <sheetData>
    <row r="1" spans="2:10" ht="15" thickBot="1" x14ac:dyDescent="0.4">
      <c r="B1" s="234" t="s">
        <v>120</v>
      </c>
      <c r="C1" s="234"/>
      <c r="D1" s="234"/>
      <c r="E1" s="234"/>
      <c r="F1" s="234"/>
      <c r="G1" s="234"/>
    </row>
    <row r="2" spans="2:10" ht="18.75" customHeight="1" thickBot="1" x14ac:dyDescent="0.4">
      <c r="B2" s="5"/>
      <c r="C2" s="1" t="s">
        <v>0</v>
      </c>
      <c r="D2" s="4" t="s">
        <v>1</v>
      </c>
      <c r="E2" s="4" t="s">
        <v>107</v>
      </c>
      <c r="F2" s="4" t="s">
        <v>108</v>
      </c>
      <c r="G2" s="4" t="s">
        <v>109</v>
      </c>
    </row>
    <row r="3" spans="2:10" ht="18.75" customHeight="1" thickBot="1" x14ac:dyDescent="0.4">
      <c r="B3" s="60" t="s">
        <v>2</v>
      </c>
      <c r="C3" s="61" t="s">
        <v>3</v>
      </c>
      <c r="D3" s="62">
        <v>60</v>
      </c>
      <c r="E3" s="62">
        <v>3610</v>
      </c>
      <c r="F3" s="62">
        <f>D3*E3</f>
        <v>216600</v>
      </c>
      <c r="G3" s="62">
        <f>F3/2</f>
        <v>108300</v>
      </c>
      <c r="J3" s="87"/>
    </row>
    <row r="4" spans="2:10" ht="18.75" customHeight="1" thickBot="1" x14ac:dyDescent="0.4">
      <c r="B4" s="64" t="s">
        <v>4</v>
      </c>
      <c r="C4" s="65"/>
      <c r="D4" s="66"/>
      <c r="E4" s="66"/>
      <c r="F4" s="66"/>
      <c r="G4" s="66"/>
    </row>
    <row r="5" spans="2:10" ht="18.75" customHeight="1" thickBot="1" x14ac:dyDescent="0.4">
      <c r="B5" s="64" t="s">
        <v>5</v>
      </c>
      <c r="C5" s="67" t="s">
        <v>0</v>
      </c>
      <c r="D5" s="68" t="s">
        <v>6</v>
      </c>
      <c r="E5" s="68" t="s">
        <v>7</v>
      </c>
      <c r="F5" s="68" t="s">
        <v>61</v>
      </c>
      <c r="G5" s="68" t="s">
        <v>62</v>
      </c>
    </row>
    <row r="6" spans="2:10" ht="18.75" customHeight="1" thickBot="1" x14ac:dyDescent="0.4">
      <c r="B6" s="60" t="s">
        <v>76</v>
      </c>
      <c r="C6" s="61" t="s">
        <v>547</v>
      </c>
      <c r="D6" s="62">
        <v>24</v>
      </c>
      <c r="E6" s="62">
        <f>'Item List 2024'!D96</f>
        <v>1200</v>
      </c>
      <c r="F6" s="62">
        <f>D6*E6</f>
        <v>28800</v>
      </c>
      <c r="G6" s="62">
        <f>F6/2</f>
        <v>14400</v>
      </c>
    </row>
    <row r="7" spans="2:10" ht="18.75" customHeight="1" thickBot="1" x14ac:dyDescent="0.4">
      <c r="B7" s="7" t="s">
        <v>13</v>
      </c>
      <c r="C7" s="8" t="s">
        <v>14</v>
      </c>
      <c r="D7" s="13">
        <v>2.5</v>
      </c>
      <c r="E7" s="13">
        <f>'Item List 2024'!D2</f>
        <v>600</v>
      </c>
      <c r="F7" s="13">
        <f t="shared" ref="F7:F35" si="0">D7*E7</f>
        <v>1500</v>
      </c>
      <c r="G7" s="13">
        <f t="shared" ref="G7:G35" si="1">F7/2</f>
        <v>750</v>
      </c>
    </row>
    <row r="8" spans="2:10" ht="18.75" customHeight="1" thickBot="1" x14ac:dyDescent="0.4">
      <c r="B8" s="7" t="s">
        <v>15</v>
      </c>
      <c r="C8" s="8" t="s">
        <v>14</v>
      </c>
      <c r="D8" s="13">
        <v>1.5</v>
      </c>
      <c r="E8" s="13">
        <f>'Item List 2024'!D3</f>
        <v>600</v>
      </c>
      <c r="F8" s="13">
        <f>D8*E8</f>
        <v>900</v>
      </c>
      <c r="G8" s="13">
        <f t="shared" si="1"/>
        <v>450</v>
      </c>
    </row>
    <row r="9" spans="2:10" ht="18.75" customHeight="1" thickBot="1" x14ac:dyDescent="0.4">
      <c r="B9" s="7" t="s">
        <v>16</v>
      </c>
      <c r="C9" s="8" t="s">
        <v>14</v>
      </c>
      <c r="D9" s="13">
        <v>1</v>
      </c>
      <c r="E9" s="13">
        <f>'Item List 2024'!D4</f>
        <v>600</v>
      </c>
      <c r="F9" s="13">
        <f t="shared" si="0"/>
        <v>600</v>
      </c>
      <c r="G9" s="13">
        <f t="shared" si="1"/>
        <v>300</v>
      </c>
    </row>
    <row r="10" spans="2:10" ht="18.75" customHeight="1" thickBot="1" x14ac:dyDescent="0.4">
      <c r="B10" s="7" t="s">
        <v>467</v>
      </c>
      <c r="C10" s="8" t="s">
        <v>18</v>
      </c>
      <c r="D10" s="13">
        <v>11</v>
      </c>
      <c r="E10" s="13">
        <f>'Item List 2024'!D143</f>
        <v>745</v>
      </c>
      <c r="F10" s="13">
        <f t="shared" si="0"/>
        <v>8195</v>
      </c>
      <c r="G10" s="13">
        <f t="shared" si="1"/>
        <v>4097.5</v>
      </c>
    </row>
    <row r="11" spans="2:10" ht="18.75" customHeight="1" thickBot="1" x14ac:dyDescent="0.4">
      <c r="B11" s="7" t="s">
        <v>548</v>
      </c>
      <c r="C11" s="8" t="s">
        <v>18</v>
      </c>
      <c r="D11" s="13">
        <v>2</v>
      </c>
      <c r="E11" s="13">
        <f>'Item List 2024'!D150</f>
        <v>666</v>
      </c>
      <c r="F11" s="13">
        <f t="shared" si="0"/>
        <v>1332</v>
      </c>
      <c r="G11" s="13">
        <f t="shared" si="1"/>
        <v>666</v>
      </c>
    </row>
    <row r="12" spans="2:10" ht="18.75" customHeight="1" thickBot="1" x14ac:dyDescent="0.4">
      <c r="B12" s="7" t="s">
        <v>19</v>
      </c>
      <c r="C12" s="8" t="s">
        <v>20</v>
      </c>
      <c r="D12" s="13">
        <v>20</v>
      </c>
      <c r="E12" s="13">
        <f>'Item List 2024'!D151</f>
        <v>95</v>
      </c>
      <c r="F12" s="13">
        <f t="shared" si="0"/>
        <v>1900</v>
      </c>
      <c r="G12" s="13">
        <f t="shared" si="1"/>
        <v>950</v>
      </c>
    </row>
    <row r="13" spans="2:10" ht="18.75" customHeight="1" thickBot="1" x14ac:dyDescent="0.4">
      <c r="B13" s="7" t="s">
        <v>21</v>
      </c>
      <c r="C13" s="8" t="s">
        <v>18</v>
      </c>
      <c r="D13" s="13">
        <v>9</v>
      </c>
      <c r="E13" s="13">
        <f>'Item List 2024'!D146</f>
        <v>570</v>
      </c>
      <c r="F13" s="13">
        <f t="shared" si="0"/>
        <v>5130</v>
      </c>
      <c r="G13" s="13">
        <f t="shared" si="1"/>
        <v>2565</v>
      </c>
    </row>
    <row r="14" spans="2:10" ht="18.75" customHeight="1" thickBot="1" x14ac:dyDescent="0.4">
      <c r="B14" s="7" t="s">
        <v>22</v>
      </c>
      <c r="C14" s="8" t="s">
        <v>23</v>
      </c>
      <c r="D14" s="72">
        <v>1000</v>
      </c>
      <c r="E14" s="13">
        <f>'Item List 2024'!D8</f>
        <v>2.8</v>
      </c>
      <c r="F14" s="13">
        <f t="shared" si="0"/>
        <v>2800</v>
      </c>
      <c r="G14" s="13">
        <f t="shared" si="1"/>
        <v>1400</v>
      </c>
    </row>
    <row r="15" spans="2:10" ht="18.75" customHeight="1" thickBot="1" x14ac:dyDescent="0.4">
      <c r="B15" s="7" t="s">
        <v>24</v>
      </c>
      <c r="C15" s="2"/>
      <c r="D15" s="72">
        <v>1</v>
      </c>
      <c r="E15" s="13">
        <f>'Item List 2024'!D7</f>
        <v>1000</v>
      </c>
      <c r="F15" s="13">
        <f t="shared" si="0"/>
        <v>1000</v>
      </c>
      <c r="G15" s="13">
        <f t="shared" si="1"/>
        <v>500</v>
      </c>
    </row>
    <row r="16" spans="2:10" ht="18.75" customHeight="1" thickBot="1" x14ac:dyDescent="0.4">
      <c r="B16" s="6" t="s">
        <v>25</v>
      </c>
      <c r="C16" s="2"/>
      <c r="D16" s="14"/>
      <c r="E16" s="14"/>
      <c r="F16" s="13"/>
      <c r="G16" s="13"/>
    </row>
    <row r="17" spans="2:7" ht="18.75" customHeight="1" thickBot="1" x14ac:dyDescent="0.4">
      <c r="B17" s="7" t="str">
        <f>'Item List 2024'!B216</f>
        <v>Garden Ripcod</v>
      </c>
      <c r="C17" s="8" t="s">
        <v>34</v>
      </c>
      <c r="D17" s="13">
        <v>1</v>
      </c>
      <c r="E17" s="13">
        <f>'Item List 2024'!D216</f>
        <v>300</v>
      </c>
      <c r="F17" s="13">
        <f t="shared" si="0"/>
        <v>300</v>
      </c>
      <c r="G17" s="62">
        <f>F17</f>
        <v>300</v>
      </c>
    </row>
    <row r="18" spans="2:7" ht="18.75" customHeight="1" thickBot="1" x14ac:dyDescent="0.4">
      <c r="B18" s="7" t="s">
        <v>96</v>
      </c>
      <c r="C18" s="8" t="s">
        <v>32</v>
      </c>
      <c r="D18" s="13">
        <v>2</v>
      </c>
      <c r="E18" s="13">
        <f>'Item List 2024'!D182</f>
        <v>470</v>
      </c>
      <c r="F18" s="13">
        <f t="shared" si="0"/>
        <v>940</v>
      </c>
      <c r="G18" s="62">
        <f t="shared" si="1"/>
        <v>470</v>
      </c>
    </row>
    <row r="19" spans="2:7" ht="18.75" customHeight="1" thickBot="1" x14ac:dyDescent="0.4">
      <c r="B19" s="7" t="s">
        <v>88</v>
      </c>
      <c r="C19" s="8" t="s">
        <v>32</v>
      </c>
      <c r="D19" s="13">
        <v>2</v>
      </c>
      <c r="E19" s="13">
        <f>'Item List 2024'!D185</f>
        <v>340</v>
      </c>
      <c r="F19" s="13">
        <f t="shared" si="0"/>
        <v>680</v>
      </c>
      <c r="G19" s="62">
        <f t="shared" si="1"/>
        <v>340</v>
      </c>
    </row>
    <row r="20" spans="2:7" ht="18.75" customHeight="1" thickBot="1" x14ac:dyDescent="0.4">
      <c r="B20" s="7" t="s">
        <v>550</v>
      </c>
      <c r="C20" s="8" t="s">
        <v>34</v>
      </c>
      <c r="D20" s="13">
        <v>1</v>
      </c>
      <c r="E20" s="13">
        <f>'Item List 2024'!D232</f>
        <v>712</v>
      </c>
      <c r="F20" s="13">
        <f t="shared" si="0"/>
        <v>712</v>
      </c>
      <c r="G20" s="62">
        <f>F20</f>
        <v>712</v>
      </c>
    </row>
    <row r="21" spans="2:7" ht="18.75" customHeight="1" thickBot="1" x14ac:dyDescent="0.4">
      <c r="B21" s="7" t="s">
        <v>514</v>
      </c>
      <c r="C21" s="8" t="s">
        <v>34</v>
      </c>
      <c r="D21" s="13">
        <v>2</v>
      </c>
      <c r="E21" s="13">
        <f>'Item List 2024'!D181</f>
        <v>200</v>
      </c>
      <c r="F21" s="13">
        <f t="shared" si="0"/>
        <v>400</v>
      </c>
      <c r="G21" s="62">
        <f t="shared" si="1"/>
        <v>200</v>
      </c>
    </row>
    <row r="22" spans="2:7" ht="18.75" customHeight="1" thickBot="1" x14ac:dyDescent="0.4">
      <c r="B22" s="7" t="s">
        <v>37</v>
      </c>
      <c r="C22" s="8" t="s">
        <v>26</v>
      </c>
      <c r="D22" s="13">
        <v>1</v>
      </c>
      <c r="E22" s="13">
        <f>'Item List 2024'!D154</f>
        <v>650</v>
      </c>
      <c r="F22" s="13">
        <f t="shared" si="0"/>
        <v>650</v>
      </c>
      <c r="G22" s="62">
        <f t="shared" si="1"/>
        <v>325</v>
      </c>
    </row>
    <row r="23" spans="2:7" ht="18.75" customHeight="1" thickBot="1" x14ac:dyDescent="0.4">
      <c r="B23" s="7" t="s">
        <v>38</v>
      </c>
      <c r="C23" s="8" t="s">
        <v>39</v>
      </c>
      <c r="D23" s="13">
        <v>1</v>
      </c>
      <c r="E23" s="13">
        <f>'Item List 2024'!D351</f>
        <v>280</v>
      </c>
      <c r="F23" s="13">
        <f t="shared" si="0"/>
        <v>280</v>
      </c>
      <c r="G23" s="62">
        <f>F23</f>
        <v>280</v>
      </c>
    </row>
    <row r="24" spans="2:7" ht="18.75" customHeight="1" thickBot="1" x14ac:dyDescent="0.4">
      <c r="B24" s="235" t="s">
        <v>410</v>
      </c>
      <c r="C24" s="236"/>
      <c r="D24" s="237"/>
      <c r="E24" s="14"/>
      <c r="F24" s="13"/>
      <c r="G24" s="13"/>
    </row>
    <row r="25" spans="2:7" ht="18.75" customHeight="1" thickBot="1" x14ac:dyDescent="0.4">
      <c r="B25" s="60" t="s">
        <v>67</v>
      </c>
      <c r="C25" s="61" t="s">
        <v>45</v>
      </c>
      <c r="D25" s="62">
        <v>15</v>
      </c>
      <c r="E25" s="62">
        <f>'Item List 2024'!D11</f>
        <v>85</v>
      </c>
      <c r="F25" s="62">
        <f t="shared" si="0"/>
        <v>1275</v>
      </c>
      <c r="G25" s="62">
        <f t="shared" si="1"/>
        <v>637.5</v>
      </c>
    </row>
    <row r="26" spans="2:7" ht="18.75" customHeight="1" thickBot="1" x14ac:dyDescent="0.4">
      <c r="B26" s="60" t="s">
        <v>570</v>
      </c>
      <c r="C26" s="61" t="s">
        <v>45</v>
      </c>
      <c r="D26" s="62">
        <v>3</v>
      </c>
      <c r="E26" s="62">
        <f>'Item List 2024'!D11</f>
        <v>85</v>
      </c>
      <c r="F26" s="62">
        <f t="shared" si="0"/>
        <v>255</v>
      </c>
      <c r="G26" s="62">
        <f t="shared" si="1"/>
        <v>127.5</v>
      </c>
    </row>
    <row r="27" spans="2:7" ht="18.75" customHeight="1" thickBot="1" x14ac:dyDescent="0.4">
      <c r="B27" s="60" t="s">
        <v>68</v>
      </c>
      <c r="C27" s="61" t="s">
        <v>45</v>
      </c>
      <c r="D27" s="62">
        <v>35</v>
      </c>
      <c r="E27" s="62">
        <f>'Item List 2024'!D11</f>
        <v>85</v>
      </c>
      <c r="F27" s="62">
        <f t="shared" si="0"/>
        <v>2975</v>
      </c>
      <c r="G27" s="62">
        <f t="shared" si="1"/>
        <v>1487.5</v>
      </c>
    </row>
    <row r="28" spans="2:7" ht="18.75" customHeight="1" thickBot="1" x14ac:dyDescent="0.4">
      <c r="B28" s="60" t="s">
        <v>47</v>
      </c>
      <c r="C28" s="61" t="s">
        <v>45</v>
      </c>
      <c r="D28" s="62">
        <v>30</v>
      </c>
      <c r="E28" s="62">
        <f>'Item List 2024'!D11</f>
        <v>85</v>
      </c>
      <c r="F28" s="62">
        <f t="shared" si="0"/>
        <v>2550</v>
      </c>
      <c r="G28" s="62">
        <f t="shared" si="1"/>
        <v>1275</v>
      </c>
    </row>
    <row r="29" spans="2:7" ht="18.75" customHeight="1" thickBot="1" x14ac:dyDescent="0.4">
      <c r="B29" s="60" t="s">
        <v>48</v>
      </c>
      <c r="C29" s="61" t="s">
        <v>45</v>
      </c>
      <c r="D29" s="62">
        <v>5</v>
      </c>
      <c r="E29" s="62">
        <f>'Item List 2024'!D11</f>
        <v>85</v>
      </c>
      <c r="F29" s="62">
        <f t="shared" si="0"/>
        <v>425</v>
      </c>
      <c r="G29" s="62">
        <f t="shared" si="1"/>
        <v>212.5</v>
      </c>
    </row>
    <row r="30" spans="2:7" ht="18.75" customHeight="1" thickBot="1" x14ac:dyDescent="0.4">
      <c r="B30" s="63" t="s">
        <v>50</v>
      </c>
      <c r="C30" s="61" t="s">
        <v>45</v>
      </c>
      <c r="D30" s="62">
        <v>4</v>
      </c>
      <c r="E30" s="62">
        <f>'Item List 2024'!D11</f>
        <v>85</v>
      </c>
      <c r="F30" s="62">
        <f t="shared" si="0"/>
        <v>340</v>
      </c>
      <c r="G30" s="62">
        <f t="shared" si="1"/>
        <v>170</v>
      </c>
    </row>
    <row r="31" spans="2:7" ht="18.75" customHeight="1" thickBot="1" x14ac:dyDescent="0.4">
      <c r="B31" s="60" t="s">
        <v>22</v>
      </c>
      <c r="C31" s="61" t="s">
        <v>45</v>
      </c>
      <c r="D31" s="62">
        <v>15</v>
      </c>
      <c r="E31" s="62">
        <f>'Item List 2024'!D11</f>
        <v>85</v>
      </c>
      <c r="F31" s="62">
        <f t="shared" si="0"/>
        <v>1275</v>
      </c>
      <c r="G31" s="62">
        <f t="shared" si="1"/>
        <v>637.5</v>
      </c>
    </row>
    <row r="32" spans="2:7" ht="18.75" customHeight="1" thickBot="1" x14ac:dyDescent="0.4">
      <c r="B32" s="60" t="s">
        <v>51</v>
      </c>
      <c r="C32" s="61" t="s">
        <v>45</v>
      </c>
      <c r="D32" s="62">
        <v>30</v>
      </c>
      <c r="E32" s="62">
        <f>'Item List 2024'!D11</f>
        <v>85</v>
      </c>
      <c r="F32" s="62">
        <f t="shared" si="0"/>
        <v>2550</v>
      </c>
      <c r="G32" s="62">
        <f t="shared" si="1"/>
        <v>1275</v>
      </c>
    </row>
    <row r="33" spans="2:7" ht="18.75" customHeight="1" thickBot="1" x14ac:dyDescent="0.4">
      <c r="B33" s="60" t="s">
        <v>360</v>
      </c>
      <c r="C33" s="61" t="s">
        <v>45</v>
      </c>
      <c r="D33" s="62">
        <v>8</v>
      </c>
      <c r="E33" s="62">
        <f>'Item List 2024'!D11</f>
        <v>85</v>
      </c>
      <c r="F33" s="62">
        <f t="shared" si="0"/>
        <v>680</v>
      </c>
      <c r="G33" s="62">
        <f t="shared" si="1"/>
        <v>340</v>
      </c>
    </row>
    <row r="34" spans="2:7" ht="18.75" customHeight="1" thickBot="1" x14ac:dyDescent="0.4">
      <c r="B34" s="60" t="s">
        <v>71</v>
      </c>
      <c r="C34" s="61" t="s">
        <v>105</v>
      </c>
      <c r="D34" s="62">
        <v>6000</v>
      </c>
      <c r="E34" s="62">
        <f>'Item List 2024'!E269</f>
        <v>2.71</v>
      </c>
      <c r="F34" s="62">
        <f t="shared" si="0"/>
        <v>16260</v>
      </c>
      <c r="G34" s="62">
        <f t="shared" si="1"/>
        <v>8130</v>
      </c>
    </row>
    <row r="35" spans="2:7" ht="18.75" customHeight="1" thickBot="1" x14ac:dyDescent="0.4">
      <c r="B35" s="60" t="s">
        <v>52</v>
      </c>
      <c r="C35" s="61" t="s">
        <v>53</v>
      </c>
      <c r="D35" s="62">
        <v>51</v>
      </c>
      <c r="E35" s="62">
        <f>'Item List 2024'!D10</f>
        <v>550</v>
      </c>
      <c r="F35" s="62">
        <f t="shared" si="0"/>
        <v>28050</v>
      </c>
      <c r="G35" s="62">
        <f t="shared" si="1"/>
        <v>14025</v>
      </c>
    </row>
    <row r="36" spans="2:7" ht="18.75" customHeight="1" thickBot="1" x14ac:dyDescent="0.4">
      <c r="B36" s="10" t="s">
        <v>54</v>
      </c>
      <c r="C36" s="2"/>
      <c r="D36" s="14"/>
      <c r="E36" s="14"/>
      <c r="F36" s="69">
        <f>SUM(F6:F35)</f>
        <v>112754</v>
      </c>
      <c r="G36" s="69">
        <f>SUM(G6:G35)</f>
        <v>57023</v>
      </c>
    </row>
    <row r="37" spans="2:7" ht="18.75" customHeight="1" thickBot="1" x14ac:dyDescent="0.4">
      <c r="B37" s="10" t="s">
        <v>357</v>
      </c>
      <c r="C37" s="2"/>
      <c r="D37" s="14"/>
      <c r="E37" s="14"/>
      <c r="F37" s="69">
        <f>F3-F36</f>
        <v>103846</v>
      </c>
      <c r="G37" s="69">
        <f>G3-G36</f>
        <v>51277</v>
      </c>
    </row>
    <row r="38" spans="2:7" ht="18.75" customHeight="1" thickBot="1" x14ac:dyDescent="0.4">
      <c r="B38" s="6" t="s">
        <v>55</v>
      </c>
      <c r="C38" s="2"/>
      <c r="D38" s="14"/>
      <c r="E38" s="14"/>
      <c r="F38" s="70">
        <f>F37/F3</f>
        <v>0.47943674976915973</v>
      </c>
      <c r="G38" s="70">
        <f>G37/G3</f>
        <v>0.473471837488458</v>
      </c>
    </row>
    <row r="39" spans="2:7" ht="18.75" customHeight="1" thickBot="1" x14ac:dyDescent="0.4">
      <c r="B39" s="6" t="s">
        <v>56</v>
      </c>
      <c r="C39" s="8" t="s">
        <v>90</v>
      </c>
      <c r="D39" s="14"/>
      <c r="E39" s="14"/>
      <c r="F39" s="69">
        <f>F36/D3</f>
        <v>1879.2333333333333</v>
      </c>
      <c r="G39" s="71">
        <f>F39/2</f>
        <v>939.61666666666667</v>
      </c>
    </row>
    <row r="40" spans="2:7" ht="18.75" customHeight="1" thickBot="1" x14ac:dyDescent="0.4">
      <c r="B40" s="6" t="s">
        <v>58</v>
      </c>
      <c r="C40" s="8" t="s">
        <v>91</v>
      </c>
      <c r="D40" s="14"/>
      <c r="E40" s="14"/>
      <c r="F40" s="69">
        <f>F36/E3</f>
        <v>31.233795013850415</v>
      </c>
      <c r="G40" s="69">
        <f>G36/E3</f>
        <v>15.79584487534626</v>
      </c>
    </row>
    <row r="41" spans="2:7" ht="18.75" customHeight="1" x14ac:dyDescent="0.35"/>
    <row r="42" spans="2:7" ht="18.75" customHeight="1" x14ac:dyDescent="0.35"/>
    <row r="43" spans="2:7" ht="15" x14ac:dyDescent="0.35">
      <c r="B43" s="201" t="s">
        <v>389</v>
      </c>
    </row>
    <row r="44" spans="2:7" ht="31" x14ac:dyDescent="0.35">
      <c r="B44" s="202" t="s">
        <v>549</v>
      </c>
    </row>
    <row r="45" spans="2:7" x14ac:dyDescent="0.35">
      <c r="B45" t="s">
        <v>572</v>
      </c>
    </row>
  </sheetData>
  <customSheetViews>
    <customSheetView guid="{63A97564-0E53-4191-998D-0E0D6B1DFC4B}" scale="115" topLeftCell="A30">
      <selection activeCell="I11" sqref="I11"/>
      <pageMargins left="0.7" right="0.7" top="0.75" bottom="0.75" header="0.3" footer="0.3"/>
      <pageSetup paperSize="9" orientation="portrait" verticalDpi="0" r:id="rId1"/>
    </customSheetView>
    <customSheetView guid="{4F699E90-C674-486F-920D-A5FD36B53A39}" scale="115">
      <selection activeCell="D34" sqref="D34"/>
      <pageMargins left="0.7" right="0.7" top="0.75" bottom="0.75" header="0.3" footer="0.3"/>
      <pageSetup paperSize="9" orientation="portrait" verticalDpi="0" r:id="rId2"/>
    </customSheetView>
    <customSheetView guid="{9725C355-06CF-47EE-8965-9EAAFECFEFE3}" scale="115" topLeftCell="A7">
      <selection activeCell="G38" sqref="G38"/>
      <pageMargins left="0.7" right="0.7" top="0.75" bottom="0.75" header="0.3" footer="0.3"/>
      <pageSetup paperSize="9" orientation="portrait" verticalDpi="0" r:id="rId3"/>
    </customSheetView>
    <customSheetView guid="{F593715E-C481-4F7B-9ABB-3BC8DB13B129}" scale="115" topLeftCell="A22">
      <selection activeCell="G25" sqref="G25:G26"/>
      <pageMargins left="0.7" right="0.7" top="0.75" bottom="0.75" header="0.3" footer="0.3"/>
      <pageSetup paperSize="9" orientation="portrait" verticalDpi="0" r:id="rId4"/>
    </customSheetView>
  </customSheetViews>
  <mergeCells count="2">
    <mergeCell ref="B1:G1"/>
    <mergeCell ref="B24:D24"/>
  </mergeCells>
  <pageMargins left="0.7" right="0.7" top="0.75" bottom="0.75" header="0.3" footer="0.3"/>
  <pageSetup paperSize="9" orientation="portrait" verticalDpi="0" r:id="rId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3"/>
  <sheetViews>
    <sheetView topLeftCell="A2" zoomScale="116" zoomScaleNormal="140" workbookViewId="0">
      <selection activeCell="I8" sqref="I8"/>
    </sheetView>
  </sheetViews>
  <sheetFormatPr defaultRowHeight="14.5" x14ac:dyDescent="0.35"/>
  <cols>
    <col min="1" max="1" width="25.453125" customWidth="1"/>
    <col min="2" max="2" width="10" customWidth="1"/>
    <col min="3" max="3" width="12.54296875" style="3" bestFit="1" customWidth="1"/>
    <col min="4" max="4" width="15.6328125" style="3" customWidth="1"/>
    <col min="5" max="6" width="20.36328125" style="3" customWidth="1"/>
  </cols>
  <sheetData>
    <row r="1" spans="1:9" ht="15" thickBot="1" x14ac:dyDescent="0.4">
      <c r="A1" s="209" t="s">
        <v>116</v>
      </c>
    </row>
    <row r="2" spans="1:9" ht="18.75" customHeight="1" thickBot="1" x14ac:dyDescent="0.4">
      <c r="A2" s="5"/>
      <c r="B2" s="1" t="s">
        <v>0</v>
      </c>
      <c r="C2" s="4" t="s">
        <v>1</v>
      </c>
      <c r="D2" s="4" t="s">
        <v>107</v>
      </c>
      <c r="E2" s="4" t="s">
        <v>108</v>
      </c>
      <c r="F2" s="4" t="s">
        <v>109</v>
      </c>
    </row>
    <row r="3" spans="1:9" ht="18.75" customHeight="1" thickBot="1" x14ac:dyDescent="0.4">
      <c r="A3" s="60" t="s">
        <v>2</v>
      </c>
      <c r="B3" s="61" t="s">
        <v>3</v>
      </c>
      <c r="C3" s="62">
        <v>8</v>
      </c>
      <c r="D3" s="62">
        <v>60000</v>
      </c>
      <c r="E3" s="62">
        <f>C3*D3</f>
        <v>480000</v>
      </c>
      <c r="F3" s="62">
        <f>E3/2</f>
        <v>240000</v>
      </c>
      <c r="I3" s="87">
        <f>C3/2</f>
        <v>4</v>
      </c>
    </row>
    <row r="4" spans="1:9" ht="18.75" customHeight="1" thickBot="1" x14ac:dyDescent="0.4">
      <c r="A4" s="64" t="s">
        <v>4</v>
      </c>
      <c r="B4" s="65"/>
      <c r="C4" s="66"/>
      <c r="D4" s="66"/>
      <c r="E4" s="66"/>
      <c r="F4" s="66"/>
    </row>
    <row r="5" spans="1:9" ht="18.75" customHeight="1" thickBot="1" x14ac:dyDescent="0.4">
      <c r="A5" s="64" t="s">
        <v>5</v>
      </c>
      <c r="B5" s="67" t="s">
        <v>0</v>
      </c>
      <c r="C5" s="68" t="s">
        <v>6</v>
      </c>
      <c r="D5" s="68" t="s">
        <v>7</v>
      </c>
      <c r="E5" s="68" t="s">
        <v>61</v>
      </c>
      <c r="F5" s="68" t="s">
        <v>62</v>
      </c>
    </row>
    <row r="6" spans="1:9" ht="18.75" customHeight="1" thickBot="1" x14ac:dyDescent="0.4">
      <c r="A6" s="60" t="s">
        <v>368</v>
      </c>
      <c r="B6" s="61" t="s">
        <v>564</v>
      </c>
      <c r="C6" s="62">
        <v>600000</v>
      </c>
      <c r="D6" s="62">
        <f>'[1]Item List 2024'!D298</f>
        <v>0.85</v>
      </c>
      <c r="E6" s="62">
        <f>C6*D6</f>
        <v>510000</v>
      </c>
      <c r="F6" s="62">
        <f>E6/2</f>
        <v>255000</v>
      </c>
    </row>
    <row r="7" spans="1:9" ht="18.75" customHeight="1" thickBot="1" x14ac:dyDescent="0.4">
      <c r="A7" s="7" t="s">
        <v>13</v>
      </c>
      <c r="B7" s="8" t="s">
        <v>14</v>
      </c>
      <c r="C7" s="13">
        <v>2.5</v>
      </c>
      <c r="D7" s="13">
        <f>'[1]Item List 2024'!D2</f>
        <v>600</v>
      </c>
      <c r="E7" s="13">
        <f t="shared" ref="E7:E38" si="0">C7*D7</f>
        <v>1500</v>
      </c>
      <c r="F7" s="13">
        <f t="shared" ref="F7:F38" si="1">E7/2</f>
        <v>750</v>
      </c>
    </row>
    <row r="8" spans="1:9" ht="18.75" customHeight="1" thickBot="1" x14ac:dyDescent="0.4">
      <c r="A8" s="7" t="s">
        <v>15</v>
      </c>
      <c r="B8" s="8" t="s">
        <v>14</v>
      </c>
      <c r="C8" s="13">
        <v>1.5</v>
      </c>
      <c r="D8" s="13">
        <f>'[1]Item List 2024'!D3</f>
        <v>600</v>
      </c>
      <c r="E8" s="13">
        <f>C8*D8</f>
        <v>900</v>
      </c>
      <c r="F8" s="13">
        <f t="shared" si="1"/>
        <v>450</v>
      </c>
    </row>
    <row r="9" spans="1:9" ht="18.75" customHeight="1" thickBot="1" x14ac:dyDescent="0.4">
      <c r="A9" s="7" t="s">
        <v>16</v>
      </c>
      <c r="B9" s="8" t="s">
        <v>14</v>
      </c>
      <c r="C9" s="13">
        <v>1</v>
      </c>
      <c r="D9" s="13">
        <f>'[1]Item List 2024'!D4</f>
        <v>600</v>
      </c>
      <c r="E9" s="13">
        <f t="shared" si="0"/>
        <v>600</v>
      </c>
      <c r="F9" s="13">
        <f t="shared" si="1"/>
        <v>300</v>
      </c>
    </row>
    <row r="10" spans="1:9" ht="18.75" customHeight="1" thickBot="1" x14ac:dyDescent="0.4">
      <c r="A10" s="7" t="s">
        <v>467</v>
      </c>
      <c r="B10" s="8" t="s">
        <v>18</v>
      </c>
      <c r="C10" s="13">
        <v>11</v>
      </c>
      <c r="D10" s="13">
        <f>'[1]Item List 2024'!D144</f>
        <v>745</v>
      </c>
      <c r="E10" s="13">
        <f t="shared" si="0"/>
        <v>8195</v>
      </c>
      <c r="F10" s="13">
        <f t="shared" si="1"/>
        <v>4097.5</v>
      </c>
    </row>
    <row r="11" spans="1:9" ht="18.75" customHeight="1" thickBot="1" x14ac:dyDescent="0.4">
      <c r="A11" s="7" t="s">
        <v>19</v>
      </c>
      <c r="B11" s="8" t="s">
        <v>20</v>
      </c>
      <c r="C11" s="13">
        <v>20</v>
      </c>
      <c r="D11" s="13">
        <f>'[1]Item List 2024'!D152</f>
        <v>95</v>
      </c>
      <c r="E11" s="13">
        <f t="shared" si="0"/>
        <v>1900</v>
      </c>
      <c r="F11" s="13">
        <f t="shared" si="1"/>
        <v>950</v>
      </c>
    </row>
    <row r="12" spans="1:9" ht="18.75" customHeight="1" thickBot="1" x14ac:dyDescent="0.4">
      <c r="A12" s="7" t="s">
        <v>21</v>
      </c>
      <c r="B12" s="8" t="s">
        <v>18</v>
      </c>
      <c r="C12" s="13">
        <v>11</v>
      </c>
      <c r="D12" s="13">
        <f>'[1]Item List 2024'!D147</f>
        <v>570</v>
      </c>
      <c r="E12" s="13">
        <f t="shared" si="0"/>
        <v>6270</v>
      </c>
      <c r="F12" s="13">
        <f t="shared" si="1"/>
        <v>3135</v>
      </c>
    </row>
    <row r="13" spans="1:9" ht="18.75" customHeight="1" thickBot="1" x14ac:dyDescent="0.4">
      <c r="A13" s="7" t="s">
        <v>22</v>
      </c>
      <c r="B13" s="8" t="s">
        <v>23</v>
      </c>
      <c r="C13" s="72">
        <v>5000</v>
      </c>
      <c r="D13" s="13">
        <f>'Item List 2024'!D8</f>
        <v>2.8</v>
      </c>
      <c r="E13" s="13">
        <f t="shared" si="0"/>
        <v>14000</v>
      </c>
      <c r="F13" s="13">
        <f>E13/2</f>
        <v>7000</v>
      </c>
    </row>
    <row r="14" spans="1:9" ht="18.75" customHeight="1" thickBot="1" x14ac:dyDescent="0.4">
      <c r="A14" s="7" t="s">
        <v>24</v>
      </c>
      <c r="B14" s="2"/>
      <c r="C14" s="72">
        <v>1</v>
      </c>
      <c r="D14" s="13">
        <f>'[1]Item List 2024'!D7</f>
        <v>1000</v>
      </c>
      <c r="E14" s="13">
        <f t="shared" si="0"/>
        <v>1000</v>
      </c>
      <c r="F14" s="13">
        <f>E14/2</f>
        <v>500</v>
      </c>
    </row>
    <row r="15" spans="1:9" ht="18.75" customHeight="1" thickBot="1" x14ac:dyDescent="0.4">
      <c r="A15" s="6" t="s">
        <v>25</v>
      </c>
      <c r="B15" s="2"/>
      <c r="C15" s="14"/>
      <c r="D15" s="14"/>
      <c r="E15" s="13"/>
      <c r="F15" s="13"/>
    </row>
    <row r="16" spans="1:9" ht="18.75" customHeight="1" thickBot="1" x14ac:dyDescent="0.4">
      <c r="A16" s="115" t="s">
        <v>381</v>
      </c>
      <c r="B16" s="2"/>
      <c r="C16" s="14"/>
      <c r="D16" s="14"/>
      <c r="E16" s="13"/>
      <c r="F16" s="13"/>
    </row>
    <row r="17" spans="1:6" ht="18.75" customHeight="1" thickBot="1" x14ac:dyDescent="0.4">
      <c r="A17" s="7" t="str">
        <f>'[1]Item List 2024'!B216</f>
        <v>Garden Ripcod</v>
      </c>
      <c r="B17" s="8" t="s">
        <v>34</v>
      </c>
      <c r="C17" s="13">
        <v>1</v>
      </c>
      <c r="D17" s="13">
        <f>'[1]Item List 2024'!D216</f>
        <v>300</v>
      </c>
      <c r="E17" s="13">
        <f t="shared" si="0"/>
        <v>300</v>
      </c>
      <c r="F17" s="13">
        <f>E17</f>
        <v>300</v>
      </c>
    </row>
    <row r="18" spans="1:6" ht="18" customHeight="1" thickBot="1" x14ac:dyDescent="0.4">
      <c r="A18" s="7" t="s">
        <v>550</v>
      </c>
      <c r="B18" s="8" t="s">
        <v>34</v>
      </c>
      <c r="C18" s="13">
        <v>2</v>
      </c>
      <c r="D18" s="13">
        <f>'[1]Item List 2024'!D233</f>
        <v>712</v>
      </c>
      <c r="E18" s="13">
        <f t="shared" ref="E18" si="2">D18*C18</f>
        <v>1424</v>
      </c>
      <c r="F18" s="13">
        <f>E18</f>
        <v>1424</v>
      </c>
    </row>
    <row r="19" spans="1:6" ht="18" customHeight="1" thickBot="1" x14ac:dyDescent="0.4">
      <c r="A19" s="115" t="s">
        <v>382</v>
      </c>
      <c r="B19" s="8"/>
      <c r="C19" s="13"/>
      <c r="D19" s="13"/>
      <c r="E19" s="13"/>
      <c r="F19" s="13"/>
    </row>
    <row r="20" spans="1:6" ht="18.75" customHeight="1" thickBot="1" x14ac:dyDescent="0.4">
      <c r="A20" s="7" t="s">
        <v>96</v>
      </c>
      <c r="B20" s="8" t="s">
        <v>32</v>
      </c>
      <c r="C20" s="13">
        <v>2</v>
      </c>
      <c r="D20" s="13">
        <f>'[1]Item List 2024'!D183</f>
        <v>470</v>
      </c>
      <c r="E20" s="13">
        <f t="shared" si="0"/>
        <v>940</v>
      </c>
      <c r="F20" s="13">
        <f t="shared" si="1"/>
        <v>470</v>
      </c>
    </row>
    <row r="21" spans="1:6" ht="18.75" customHeight="1" thickBot="1" x14ac:dyDescent="0.4">
      <c r="A21" s="7" t="s">
        <v>88</v>
      </c>
      <c r="B21" s="8" t="s">
        <v>32</v>
      </c>
      <c r="C21" s="13">
        <v>2</v>
      </c>
      <c r="D21" s="13">
        <f>'[1]Item List 2024'!D186</f>
        <v>340</v>
      </c>
      <c r="E21" s="13">
        <f t="shared" si="0"/>
        <v>680</v>
      </c>
      <c r="F21" s="13">
        <f t="shared" si="1"/>
        <v>340</v>
      </c>
    </row>
    <row r="22" spans="1:6" ht="18.75" customHeight="1" thickBot="1" x14ac:dyDescent="0.4">
      <c r="A22" s="7" t="s">
        <v>514</v>
      </c>
      <c r="B22" s="8" t="s">
        <v>34</v>
      </c>
      <c r="C22" s="13">
        <v>1</v>
      </c>
      <c r="D22" s="13">
        <f>'Item List 2024'!D181</f>
        <v>200</v>
      </c>
      <c r="E22" s="13">
        <f t="shared" si="0"/>
        <v>200</v>
      </c>
      <c r="F22" s="13">
        <f>E22</f>
        <v>200</v>
      </c>
    </row>
    <row r="23" spans="1:6" ht="18.75" customHeight="1" thickBot="1" x14ac:dyDescent="0.4">
      <c r="A23" s="7" t="s">
        <v>515</v>
      </c>
      <c r="B23" s="8" t="s">
        <v>575</v>
      </c>
      <c r="C23" s="13">
        <v>1</v>
      </c>
      <c r="D23" s="13">
        <f>'Item List 2024'!D189</f>
        <v>1300</v>
      </c>
      <c r="E23" s="13">
        <f>C23*D23</f>
        <v>1300</v>
      </c>
      <c r="F23" s="13">
        <f>E23</f>
        <v>1300</v>
      </c>
    </row>
    <row r="24" spans="1:6" ht="18.75" customHeight="1" thickBot="1" x14ac:dyDescent="0.4">
      <c r="A24" s="115" t="s">
        <v>403</v>
      </c>
      <c r="B24" s="8"/>
      <c r="C24" s="13"/>
      <c r="D24" s="13"/>
      <c r="E24" s="13"/>
      <c r="F24" s="13"/>
    </row>
    <row r="25" spans="1:6" ht="18.75" customHeight="1" thickBot="1" x14ac:dyDescent="0.4">
      <c r="A25" s="7" t="s">
        <v>37</v>
      </c>
      <c r="B25" s="8" t="s">
        <v>26</v>
      </c>
      <c r="C25" s="13">
        <v>1</v>
      </c>
      <c r="D25" s="13">
        <f>'Item List 2024'!D154</f>
        <v>650</v>
      </c>
      <c r="E25" s="13">
        <f t="shared" si="0"/>
        <v>650</v>
      </c>
      <c r="F25" s="13">
        <f>E25</f>
        <v>650</v>
      </c>
    </row>
    <row r="26" spans="1:6" ht="18.75" customHeight="1" thickBot="1" x14ac:dyDescent="0.4">
      <c r="A26" s="7" t="s">
        <v>38</v>
      </c>
      <c r="B26" s="8" t="s">
        <v>39</v>
      </c>
      <c r="C26" s="13">
        <v>1</v>
      </c>
      <c r="D26" s="13">
        <f>'[1]Item List 2024'!D354</f>
        <v>280</v>
      </c>
      <c r="E26" s="13">
        <f t="shared" si="0"/>
        <v>280</v>
      </c>
      <c r="F26" s="13">
        <f>E26</f>
        <v>280</v>
      </c>
    </row>
    <row r="27" spans="1:6" ht="18.75" customHeight="1" thickBot="1" x14ac:dyDescent="0.4">
      <c r="A27" s="210" t="s">
        <v>410</v>
      </c>
      <c r="D27" s="14"/>
      <c r="E27" s="13"/>
      <c r="F27" s="13"/>
    </row>
    <row r="28" spans="1:6" ht="18.75" customHeight="1" thickBot="1" x14ac:dyDescent="0.4">
      <c r="A28" s="60" t="s">
        <v>67</v>
      </c>
      <c r="B28" s="61" t="s">
        <v>45</v>
      </c>
      <c r="C28" s="62">
        <v>5</v>
      </c>
      <c r="D28" s="62">
        <f>'[1]Item List 2024'!D10</f>
        <v>85</v>
      </c>
      <c r="E28" s="62">
        <f t="shared" si="0"/>
        <v>425</v>
      </c>
      <c r="F28" s="62">
        <f t="shared" si="1"/>
        <v>212.5</v>
      </c>
    </row>
    <row r="29" spans="1:6" ht="18.75" customHeight="1" thickBot="1" x14ac:dyDescent="0.4">
      <c r="A29" s="60" t="s">
        <v>570</v>
      </c>
      <c r="B29" s="61" t="s">
        <v>45</v>
      </c>
      <c r="C29" s="62">
        <v>3</v>
      </c>
      <c r="D29" s="62">
        <f>'Item List 2024'!D11</f>
        <v>85</v>
      </c>
      <c r="E29" s="62">
        <f t="shared" si="0"/>
        <v>255</v>
      </c>
      <c r="F29" s="62">
        <f t="shared" si="1"/>
        <v>127.5</v>
      </c>
    </row>
    <row r="30" spans="1:6" ht="18.75" customHeight="1" thickBot="1" x14ac:dyDescent="0.4">
      <c r="A30" s="60" t="s">
        <v>68</v>
      </c>
      <c r="B30" s="61" t="s">
        <v>45</v>
      </c>
      <c r="C30" s="62">
        <v>35</v>
      </c>
      <c r="D30" s="62">
        <f>'[1]Item List 2024'!D10</f>
        <v>85</v>
      </c>
      <c r="E30" s="62">
        <f t="shared" si="0"/>
        <v>2975</v>
      </c>
      <c r="F30" s="62">
        <f t="shared" si="1"/>
        <v>1487.5</v>
      </c>
    </row>
    <row r="31" spans="1:6" ht="18.75" customHeight="1" thickBot="1" x14ac:dyDescent="0.4">
      <c r="A31" s="60" t="s">
        <v>47</v>
      </c>
      <c r="B31" s="61" t="s">
        <v>45</v>
      </c>
      <c r="C31" s="62">
        <v>30</v>
      </c>
      <c r="D31" s="62">
        <f>'[1]Item List 2024'!D10</f>
        <v>85</v>
      </c>
      <c r="E31" s="62">
        <f t="shared" si="0"/>
        <v>2550</v>
      </c>
      <c r="F31" s="62">
        <f t="shared" si="1"/>
        <v>1275</v>
      </c>
    </row>
    <row r="32" spans="1:6" ht="18.75" customHeight="1" thickBot="1" x14ac:dyDescent="0.4">
      <c r="A32" s="60" t="s">
        <v>48</v>
      </c>
      <c r="B32" s="61" t="s">
        <v>45</v>
      </c>
      <c r="C32" s="62">
        <v>5</v>
      </c>
      <c r="D32" s="62">
        <f>'[1]Item List 2024'!D10</f>
        <v>85</v>
      </c>
      <c r="E32" s="62">
        <f t="shared" si="0"/>
        <v>425</v>
      </c>
      <c r="F32" s="62">
        <f t="shared" si="1"/>
        <v>212.5</v>
      </c>
    </row>
    <row r="33" spans="1:6" ht="18.75" customHeight="1" thickBot="1" x14ac:dyDescent="0.4">
      <c r="A33" s="63" t="s">
        <v>50</v>
      </c>
      <c r="B33" s="61" t="s">
        <v>45</v>
      </c>
      <c r="C33" s="62">
        <v>4</v>
      </c>
      <c r="D33" s="62">
        <f>'[1]Item List 2024'!D10</f>
        <v>85</v>
      </c>
      <c r="E33" s="62">
        <f t="shared" si="0"/>
        <v>340</v>
      </c>
      <c r="F33" s="62">
        <f t="shared" si="1"/>
        <v>170</v>
      </c>
    </row>
    <row r="34" spans="1:6" ht="18.75" customHeight="1" thickBot="1" x14ac:dyDescent="0.4">
      <c r="A34" s="60" t="s">
        <v>22</v>
      </c>
      <c r="B34" s="61" t="s">
        <v>45</v>
      </c>
      <c r="C34" s="62">
        <v>15</v>
      </c>
      <c r="D34" s="62">
        <f>'[1]Item List 2024'!D10</f>
        <v>85</v>
      </c>
      <c r="E34" s="62">
        <f t="shared" si="0"/>
        <v>1275</v>
      </c>
      <c r="F34" s="62">
        <f t="shared" si="1"/>
        <v>637.5</v>
      </c>
    </row>
    <row r="35" spans="1:6" ht="18.75" customHeight="1" thickBot="1" x14ac:dyDescent="0.4">
      <c r="A35" s="60" t="s">
        <v>51</v>
      </c>
      <c r="B35" s="61" t="s">
        <v>45</v>
      </c>
      <c r="C35" s="62">
        <v>30</v>
      </c>
      <c r="D35" s="62">
        <f>'[1]Item List 2024'!D10</f>
        <v>85</v>
      </c>
      <c r="E35" s="62">
        <f t="shared" si="0"/>
        <v>2550</v>
      </c>
      <c r="F35" s="62">
        <f t="shared" si="1"/>
        <v>1275</v>
      </c>
    </row>
    <row r="36" spans="1:6" ht="18.75" customHeight="1" thickBot="1" x14ac:dyDescent="0.4">
      <c r="A36" s="60" t="s">
        <v>360</v>
      </c>
      <c r="B36" s="61" t="s">
        <v>45</v>
      </c>
      <c r="C36" s="62">
        <v>8</v>
      </c>
      <c r="D36" s="62">
        <f>'[1]Item List 2024'!D10</f>
        <v>85</v>
      </c>
      <c r="E36" s="62">
        <f t="shared" si="0"/>
        <v>680</v>
      </c>
      <c r="F36" s="62">
        <f t="shared" si="1"/>
        <v>340</v>
      </c>
    </row>
    <row r="37" spans="1:6" ht="18.75" customHeight="1" thickBot="1" x14ac:dyDescent="0.4">
      <c r="A37" s="60" t="s">
        <v>71</v>
      </c>
      <c r="B37" s="61" t="s">
        <v>105</v>
      </c>
      <c r="C37" s="62">
        <v>4000</v>
      </c>
      <c r="D37" s="62">
        <f>'[1]Item List 2024'!D279</f>
        <v>1.7</v>
      </c>
      <c r="E37" s="62">
        <f t="shared" si="0"/>
        <v>6800</v>
      </c>
      <c r="F37" s="62">
        <f t="shared" si="1"/>
        <v>3400</v>
      </c>
    </row>
    <row r="38" spans="1:6" ht="18.75" customHeight="1" thickBot="1" x14ac:dyDescent="0.4">
      <c r="A38" s="60" t="s">
        <v>106</v>
      </c>
      <c r="B38" s="61" t="s">
        <v>53</v>
      </c>
      <c r="C38" s="62">
        <v>30</v>
      </c>
      <c r="D38" s="62">
        <f>'[1]Item List 2024'!D9</f>
        <v>550</v>
      </c>
      <c r="E38" s="62">
        <f t="shared" si="0"/>
        <v>16500</v>
      </c>
      <c r="F38" s="62">
        <f t="shared" si="1"/>
        <v>8250</v>
      </c>
    </row>
    <row r="39" spans="1:6" ht="18.75" customHeight="1" thickBot="1" x14ac:dyDescent="0.4">
      <c r="A39" s="10" t="s">
        <v>54</v>
      </c>
      <c r="B39" s="2"/>
      <c r="C39" s="14"/>
      <c r="D39" s="14"/>
      <c r="E39" s="69">
        <f>SUM(E6:E38)</f>
        <v>584914</v>
      </c>
      <c r="F39" s="69">
        <f>SUM(F6:F38)</f>
        <v>294534</v>
      </c>
    </row>
    <row r="40" spans="1:6" ht="18.75" customHeight="1" thickBot="1" x14ac:dyDescent="0.4">
      <c r="A40" s="10" t="s">
        <v>357</v>
      </c>
      <c r="B40" s="2"/>
      <c r="C40" s="14"/>
      <c r="D40" s="14"/>
      <c r="E40" s="69">
        <f>E3-E39</f>
        <v>-104914</v>
      </c>
      <c r="F40" s="69">
        <f>F3-F39</f>
        <v>-54534</v>
      </c>
    </row>
    <row r="41" spans="1:6" ht="18.75" customHeight="1" thickBot="1" x14ac:dyDescent="0.4">
      <c r="A41" s="6" t="s">
        <v>55</v>
      </c>
      <c r="B41" s="2"/>
      <c r="C41" s="14"/>
      <c r="D41" s="14"/>
      <c r="E41" s="70">
        <f>E40/E3</f>
        <v>-0.21857083333333333</v>
      </c>
      <c r="F41" s="70">
        <f>F40/F3</f>
        <v>-0.22722500000000001</v>
      </c>
    </row>
    <row r="42" spans="1:6" ht="18.75" customHeight="1" thickBot="1" x14ac:dyDescent="0.4">
      <c r="A42" s="6" t="s">
        <v>56</v>
      </c>
      <c r="B42" s="8" t="s">
        <v>90</v>
      </c>
      <c r="C42" s="14"/>
      <c r="D42" s="14"/>
      <c r="E42" s="69">
        <f>E39/C3</f>
        <v>73114.25</v>
      </c>
      <c r="F42" s="71">
        <f>F39/I3</f>
        <v>73633.5</v>
      </c>
    </row>
    <row r="43" spans="1:6" ht="18.75" customHeight="1" thickBot="1" x14ac:dyDescent="0.4">
      <c r="A43" s="6" t="s">
        <v>58</v>
      </c>
      <c r="B43" s="8" t="s">
        <v>91</v>
      </c>
      <c r="C43" s="14"/>
      <c r="D43" s="14"/>
      <c r="E43" s="69">
        <f>E39/D3</f>
        <v>9.748566666666667</v>
      </c>
      <c r="F43" s="69">
        <f>F39/D3</f>
        <v>4.9089</v>
      </c>
    </row>
  </sheetData>
  <customSheetViews>
    <customSheetView guid="{63A97564-0E53-4191-998D-0E0D6B1DFC4B}" scale="116" topLeftCell="A2">
      <selection activeCell="I8" sqref="I8"/>
      <pageMargins left="0.7" right="0.7" top="0.75" bottom="0.75" header="0.3" footer="0.3"/>
    </customSheetView>
    <customSheetView guid="{4F699E90-C674-486F-920D-A5FD36B53A39}" scale="116" topLeftCell="A3">
      <selection sqref="A1:XFD42"/>
      <pageMargins left="0.7" right="0.7" top="0.75" bottom="0.75" header="0.3" footer="0.3"/>
    </customSheetView>
    <customSheetView guid="{9725C355-06CF-47EE-8965-9EAAFECFEFE3}" scale="116" topLeftCell="A6">
      <selection activeCell="I10" sqref="I10"/>
      <pageMargins left="0.7" right="0.7" top="0.75" bottom="0.75" header="0.3" footer="0.3"/>
    </customSheetView>
    <customSheetView guid="{F593715E-C481-4F7B-9ABB-3BC8DB13B129}" scale="116" topLeftCell="A3">
      <selection activeCell="D14" sqref="D14"/>
      <pageMargins left="0.7" right="0.7" top="0.75" bottom="0.75" header="0.3" footer="0.3"/>
    </customSheetView>
  </customSheetView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J31"/>
  <sheetViews>
    <sheetView topLeftCell="A18" zoomScale="104" zoomScaleNormal="104" workbookViewId="0">
      <selection activeCell="K11" sqref="K11"/>
    </sheetView>
  </sheetViews>
  <sheetFormatPr defaultColWidth="9.08984375" defaultRowHeight="14.5" x14ac:dyDescent="0.35"/>
  <cols>
    <col min="2" max="2" width="24.08984375" customWidth="1"/>
    <col min="3" max="3" width="15.08984375" customWidth="1"/>
    <col min="4" max="4" width="11.54296875" style="90" bestFit="1" customWidth="1"/>
    <col min="5" max="5" width="18" style="90" customWidth="1"/>
    <col min="6" max="6" width="17.08984375" style="90" customWidth="1"/>
    <col min="7" max="7" width="19" style="90" customWidth="1"/>
    <col min="10" max="10" width="10.36328125" bestFit="1" customWidth="1"/>
  </cols>
  <sheetData>
    <row r="1" spans="2:10" ht="16" thickBot="1" x14ac:dyDescent="0.4">
      <c r="B1" s="211" t="s">
        <v>119</v>
      </c>
      <c r="C1" s="211"/>
      <c r="D1" s="211"/>
      <c r="E1" s="211"/>
      <c r="F1" s="211"/>
      <c r="G1" s="211"/>
    </row>
    <row r="2" spans="2:10" ht="18.75" customHeight="1" thickBot="1" x14ac:dyDescent="0.4">
      <c r="B2" s="5"/>
      <c r="C2" s="74" t="s">
        <v>0</v>
      </c>
      <c r="D2" s="75" t="s">
        <v>1</v>
      </c>
      <c r="E2" s="75" t="s">
        <v>107</v>
      </c>
      <c r="F2" s="75" t="s">
        <v>108</v>
      </c>
      <c r="G2" s="75" t="s">
        <v>109</v>
      </c>
    </row>
    <row r="3" spans="2:10" ht="18.75" customHeight="1" thickBot="1" x14ac:dyDescent="0.4">
      <c r="B3" s="6" t="s">
        <v>2</v>
      </c>
      <c r="C3" s="8" t="s">
        <v>86</v>
      </c>
      <c r="D3" s="24">
        <v>51000</v>
      </c>
      <c r="E3" s="24">
        <v>3</v>
      </c>
      <c r="F3" s="24">
        <f>D3*E3</f>
        <v>153000</v>
      </c>
      <c r="G3" s="24">
        <f>F3/2</f>
        <v>76500</v>
      </c>
      <c r="J3" s="87">
        <f>D3/2</f>
        <v>25500</v>
      </c>
    </row>
    <row r="4" spans="2:10" ht="18.75" customHeight="1" thickBot="1" x14ac:dyDescent="0.4">
      <c r="B4" s="6" t="s">
        <v>4</v>
      </c>
      <c r="C4" s="81"/>
      <c r="D4" s="80"/>
      <c r="E4" s="80"/>
      <c r="F4" s="80"/>
      <c r="G4" s="80"/>
    </row>
    <row r="5" spans="2:10" ht="18.75" customHeight="1" thickBot="1" x14ac:dyDescent="0.4">
      <c r="B5" s="6" t="s">
        <v>5</v>
      </c>
      <c r="C5" s="89" t="s">
        <v>0</v>
      </c>
      <c r="D5" s="82" t="s">
        <v>6</v>
      </c>
      <c r="E5" s="82" t="s">
        <v>7</v>
      </c>
      <c r="F5" s="82" t="s">
        <v>61</v>
      </c>
      <c r="G5" s="82" t="s">
        <v>62</v>
      </c>
    </row>
    <row r="6" spans="2:10" ht="18.75" customHeight="1" thickBot="1" x14ac:dyDescent="0.4">
      <c r="B6" s="7" t="s">
        <v>10</v>
      </c>
      <c r="C6" s="8" t="s">
        <v>11</v>
      </c>
      <c r="D6" s="24">
        <v>60</v>
      </c>
      <c r="E6" s="24">
        <f>'[1]Item List 2024'!D305</f>
        <v>380</v>
      </c>
      <c r="F6" s="24">
        <f>D6*E6</f>
        <v>22800</v>
      </c>
      <c r="G6" s="24">
        <f>F6/2</f>
        <v>11400</v>
      </c>
    </row>
    <row r="7" spans="2:10" ht="18.75" customHeight="1" thickBot="1" x14ac:dyDescent="0.4">
      <c r="B7" s="7" t="s">
        <v>478</v>
      </c>
      <c r="C7" s="8">
        <v>1000</v>
      </c>
      <c r="D7" s="62">
        <v>1</v>
      </c>
      <c r="E7" s="62">
        <f>'[1]Item List 2024'!D305</f>
        <v>380</v>
      </c>
      <c r="F7" s="62">
        <f>D7*E7</f>
        <v>380</v>
      </c>
      <c r="G7" s="62">
        <f>F7/2</f>
        <v>190</v>
      </c>
    </row>
    <row r="8" spans="2:10" ht="18.75" customHeight="1" thickBot="1" x14ac:dyDescent="0.4">
      <c r="B8" s="7" t="s">
        <v>13</v>
      </c>
      <c r="C8" s="8" t="s">
        <v>102</v>
      </c>
      <c r="D8" s="24">
        <v>2.5</v>
      </c>
      <c r="E8" s="24">
        <f>'[1]Item List 2024'!D2</f>
        <v>600</v>
      </c>
      <c r="F8" s="24">
        <f t="shared" ref="F8:F26" si="0">D8*E8</f>
        <v>1500</v>
      </c>
      <c r="G8" s="24">
        <f t="shared" ref="G8:G26" si="1">F8/2</f>
        <v>750</v>
      </c>
    </row>
    <row r="9" spans="2:10" ht="18.75" customHeight="1" thickBot="1" x14ac:dyDescent="0.4">
      <c r="B9" s="7" t="s">
        <v>103</v>
      </c>
      <c r="C9" s="8" t="s">
        <v>102</v>
      </c>
      <c r="D9" s="24">
        <v>1.5</v>
      </c>
      <c r="E9" s="24">
        <f>'[1]Item List 2024'!D3</f>
        <v>600</v>
      </c>
      <c r="F9" s="24">
        <f t="shared" si="0"/>
        <v>900</v>
      </c>
      <c r="G9" s="24">
        <f t="shared" si="1"/>
        <v>450</v>
      </c>
    </row>
    <row r="10" spans="2:10" ht="18.75" customHeight="1" thickBot="1" x14ac:dyDescent="0.4">
      <c r="B10" s="7" t="s">
        <v>16</v>
      </c>
      <c r="C10" s="8" t="s">
        <v>102</v>
      </c>
      <c r="D10" s="24">
        <v>1</v>
      </c>
      <c r="E10" s="24">
        <f>'[1]Item List 2024'!D4</f>
        <v>600</v>
      </c>
      <c r="F10" s="24">
        <f t="shared" si="0"/>
        <v>600</v>
      </c>
      <c r="G10" s="24">
        <f t="shared" si="1"/>
        <v>300</v>
      </c>
    </row>
    <row r="11" spans="2:10" ht="18.75" customHeight="1" thickBot="1" x14ac:dyDescent="0.4">
      <c r="B11" s="7" t="s">
        <v>467</v>
      </c>
      <c r="C11" s="8" t="s">
        <v>18</v>
      </c>
      <c r="D11" s="24">
        <v>6</v>
      </c>
      <c r="E11" s="24">
        <f>'[1]Item List 2024'!D144</f>
        <v>745</v>
      </c>
      <c r="F11" s="24">
        <f t="shared" si="0"/>
        <v>4470</v>
      </c>
      <c r="G11" s="24">
        <f t="shared" si="1"/>
        <v>2235</v>
      </c>
    </row>
    <row r="12" spans="2:10" ht="18.75" customHeight="1" thickBot="1" x14ac:dyDescent="0.4">
      <c r="B12" s="7" t="s">
        <v>21</v>
      </c>
      <c r="C12" s="8" t="s">
        <v>18</v>
      </c>
      <c r="D12" s="24">
        <v>4</v>
      </c>
      <c r="E12" s="24">
        <f>'[1]Item List 2024'!D147</f>
        <v>570</v>
      </c>
      <c r="F12" s="24">
        <f t="shared" si="0"/>
        <v>2280</v>
      </c>
      <c r="G12" s="24">
        <f t="shared" si="1"/>
        <v>1140</v>
      </c>
    </row>
    <row r="13" spans="2:10" ht="18.75" customHeight="1" thickBot="1" x14ac:dyDescent="0.4">
      <c r="B13" s="7" t="s">
        <v>22</v>
      </c>
      <c r="C13" s="8" t="s">
        <v>23</v>
      </c>
      <c r="D13" s="80">
        <v>500</v>
      </c>
      <c r="E13" s="24">
        <f>'Item List 2024'!D8</f>
        <v>2.8</v>
      </c>
      <c r="F13" s="24">
        <f t="shared" si="0"/>
        <v>1400</v>
      </c>
      <c r="G13" s="24">
        <f t="shared" si="1"/>
        <v>700</v>
      </c>
    </row>
    <row r="14" spans="2:10" ht="18.75" customHeight="1" thickBot="1" x14ac:dyDescent="0.4">
      <c r="B14" s="7" t="s">
        <v>24</v>
      </c>
      <c r="C14" s="81"/>
      <c r="D14" s="80">
        <v>1</v>
      </c>
      <c r="E14" s="24">
        <f>'[1]Item List 2024'!D7</f>
        <v>1000</v>
      </c>
      <c r="F14" s="24">
        <f t="shared" si="0"/>
        <v>1000</v>
      </c>
      <c r="G14" s="24">
        <f t="shared" si="1"/>
        <v>500</v>
      </c>
    </row>
    <row r="15" spans="2:10" ht="18.75" customHeight="1" thickBot="1" x14ac:dyDescent="0.4">
      <c r="B15" s="6" t="s">
        <v>25</v>
      </c>
      <c r="C15" s="81"/>
      <c r="D15" s="80"/>
      <c r="E15" s="80"/>
      <c r="F15" s="24"/>
      <c r="G15" s="24"/>
    </row>
    <row r="16" spans="2:10" ht="18.75" customHeight="1" thickBot="1" x14ac:dyDescent="0.4">
      <c r="B16" s="7" t="s">
        <v>514</v>
      </c>
      <c r="C16" s="94" t="s">
        <v>34</v>
      </c>
      <c r="D16" s="24">
        <v>1</v>
      </c>
      <c r="E16" s="24">
        <f>'Item List 2024'!D181</f>
        <v>200</v>
      </c>
      <c r="F16" s="24">
        <f t="shared" si="0"/>
        <v>200</v>
      </c>
      <c r="G16" s="62">
        <f>D16*E16</f>
        <v>200</v>
      </c>
    </row>
    <row r="17" spans="2:8" ht="17.25" customHeight="1" thickBot="1" x14ac:dyDescent="0.4">
      <c r="B17" s="92" t="str">
        <f>'[1]Item List 2024'!B216</f>
        <v>Garden Ripcod</v>
      </c>
      <c r="C17" s="95" t="s">
        <v>34</v>
      </c>
      <c r="D17" s="93">
        <v>1</v>
      </c>
      <c r="E17" s="93">
        <f>'[1]Item List 2024'!D216</f>
        <v>300</v>
      </c>
      <c r="F17" s="93">
        <f t="shared" si="0"/>
        <v>300</v>
      </c>
      <c r="G17" s="93">
        <f>F17</f>
        <v>300</v>
      </c>
    </row>
    <row r="18" spans="2:8" ht="18.75" customHeight="1" thickBot="1" x14ac:dyDescent="0.4">
      <c r="B18" s="5" t="s">
        <v>37</v>
      </c>
      <c r="C18" s="95" t="s">
        <v>26</v>
      </c>
      <c r="D18" s="86">
        <v>3</v>
      </c>
      <c r="E18" s="86">
        <f>'Item List 2024'!D154</f>
        <v>650</v>
      </c>
      <c r="F18" s="86">
        <f t="shared" si="0"/>
        <v>1950</v>
      </c>
      <c r="G18" s="86">
        <f>F18</f>
        <v>1950</v>
      </c>
    </row>
    <row r="19" spans="2:8" ht="18.75" customHeight="1" thickBot="1" x14ac:dyDescent="0.4">
      <c r="B19" s="210" t="s">
        <v>404</v>
      </c>
      <c r="E19" s="80"/>
      <c r="F19" s="24"/>
      <c r="G19" s="24"/>
    </row>
    <row r="20" spans="2:8" ht="18.75" customHeight="1" thickBot="1" x14ac:dyDescent="0.4">
      <c r="B20" s="7" t="s">
        <v>68</v>
      </c>
      <c r="C20" s="8" t="s">
        <v>45</v>
      </c>
      <c r="D20" s="24">
        <v>10</v>
      </c>
      <c r="E20" s="24">
        <f>'[1]Item List 2024'!D10</f>
        <v>85</v>
      </c>
      <c r="F20" s="24">
        <f t="shared" si="0"/>
        <v>850</v>
      </c>
      <c r="G20" s="24">
        <f t="shared" si="1"/>
        <v>425</v>
      </c>
    </row>
    <row r="21" spans="2:8" ht="18.75" customHeight="1" thickBot="1" x14ac:dyDescent="0.4">
      <c r="B21" s="7" t="s">
        <v>47</v>
      </c>
      <c r="C21" s="8" t="s">
        <v>45</v>
      </c>
      <c r="D21" s="24">
        <v>20</v>
      </c>
      <c r="E21" s="24">
        <f>'[1]Item List 2024'!D10</f>
        <v>85</v>
      </c>
      <c r="F21" s="24">
        <f t="shared" si="0"/>
        <v>1700</v>
      </c>
      <c r="G21" s="24">
        <f t="shared" si="1"/>
        <v>850</v>
      </c>
    </row>
    <row r="22" spans="2:8" ht="18.75" customHeight="1" thickBot="1" x14ac:dyDescent="0.4">
      <c r="B22" s="7" t="s">
        <v>48</v>
      </c>
      <c r="C22" s="8" t="s">
        <v>45</v>
      </c>
      <c r="D22" s="24">
        <v>5</v>
      </c>
      <c r="E22" s="24">
        <f>'[1]Item List 2024'!D10</f>
        <v>85</v>
      </c>
      <c r="F22" s="24">
        <f t="shared" si="0"/>
        <v>425</v>
      </c>
      <c r="G22" s="24">
        <f t="shared" si="1"/>
        <v>212.5</v>
      </c>
    </row>
    <row r="23" spans="2:8" ht="18.75" customHeight="1" thickBot="1" x14ac:dyDescent="0.4">
      <c r="B23" s="7" t="s">
        <v>50</v>
      </c>
      <c r="C23" s="8" t="s">
        <v>45</v>
      </c>
      <c r="D23" s="24">
        <v>2</v>
      </c>
      <c r="E23" s="24">
        <f>'[1]Item List 2024'!D10</f>
        <v>85</v>
      </c>
      <c r="F23" s="24">
        <f t="shared" si="0"/>
        <v>170</v>
      </c>
      <c r="G23" s="24">
        <f t="shared" si="1"/>
        <v>85</v>
      </c>
    </row>
    <row r="24" spans="2:8" ht="18.75" customHeight="1" thickBot="1" x14ac:dyDescent="0.4">
      <c r="B24" s="7" t="s">
        <v>22</v>
      </c>
      <c r="C24" s="8" t="s">
        <v>45</v>
      </c>
      <c r="D24" s="24">
        <v>5</v>
      </c>
      <c r="E24" s="24">
        <f>'[1]Item List 2024'!D10</f>
        <v>85</v>
      </c>
      <c r="F24" s="24">
        <f t="shared" si="0"/>
        <v>425</v>
      </c>
      <c r="G24" s="24">
        <f t="shared" si="1"/>
        <v>212.5</v>
      </c>
    </row>
    <row r="25" spans="2:8" ht="18.75" customHeight="1" thickBot="1" x14ac:dyDescent="0.4">
      <c r="B25" s="7" t="s">
        <v>369</v>
      </c>
      <c r="C25" s="8" t="s">
        <v>371</v>
      </c>
      <c r="D25" s="24">
        <v>510</v>
      </c>
      <c r="E25" s="24">
        <f>'[1]Item List 2024'!D289</f>
        <v>60</v>
      </c>
      <c r="F25" s="24">
        <f t="shared" si="0"/>
        <v>30600</v>
      </c>
      <c r="G25" s="24">
        <f t="shared" si="1"/>
        <v>15300</v>
      </c>
    </row>
    <row r="26" spans="2:8" ht="18.75" customHeight="1" thickBot="1" x14ac:dyDescent="0.4">
      <c r="B26" s="7" t="s">
        <v>52</v>
      </c>
      <c r="C26" s="8" t="s">
        <v>53</v>
      </c>
      <c r="D26" s="24">
        <v>30</v>
      </c>
      <c r="E26" s="24">
        <f>'[1]Item List 2024'!D9</f>
        <v>550</v>
      </c>
      <c r="F26" s="24">
        <f t="shared" si="0"/>
        <v>16500</v>
      </c>
      <c r="G26" s="24">
        <f t="shared" si="1"/>
        <v>8250</v>
      </c>
    </row>
    <row r="27" spans="2:8" ht="18.75" customHeight="1" thickBot="1" x14ac:dyDescent="0.4">
      <c r="B27" s="6" t="s">
        <v>54</v>
      </c>
      <c r="C27" s="81"/>
      <c r="D27" s="80"/>
      <c r="E27" s="80"/>
      <c r="F27" s="96">
        <f>SUM(F6:F26)</f>
        <v>88450</v>
      </c>
      <c r="G27" s="96">
        <f>SUM(G6:G26)</f>
        <v>45450</v>
      </c>
    </row>
    <row r="28" spans="2:8" ht="18.75" customHeight="1" thickBot="1" x14ac:dyDescent="0.4">
      <c r="B28" s="6" t="s">
        <v>357</v>
      </c>
      <c r="C28" s="81"/>
      <c r="D28" s="80"/>
      <c r="E28" s="80"/>
      <c r="F28" s="96">
        <f>F3-F27</f>
        <v>64550</v>
      </c>
      <c r="G28" s="96">
        <f>G3-G27</f>
        <v>31050</v>
      </c>
    </row>
    <row r="29" spans="2:8" ht="18.75" customHeight="1" thickBot="1" x14ac:dyDescent="0.4">
      <c r="B29" s="6" t="s">
        <v>55</v>
      </c>
      <c r="C29" s="81"/>
      <c r="D29" s="80"/>
      <c r="E29" s="80"/>
      <c r="F29" s="97">
        <f>F28/F3</f>
        <v>0.42189542483660131</v>
      </c>
      <c r="G29" s="97">
        <v>0.44548611111111114</v>
      </c>
    </row>
    <row r="30" spans="2:8" ht="18.75" customHeight="1" thickBot="1" x14ac:dyDescent="0.4">
      <c r="B30" s="6" t="s">
        <v>84</v>
      </c>
      <c r="C30" s="8" t="s">
        <v>85</v>
      </c>
      <c r="D30" s="80"/>
      <c r="E30" s="80"/>
      <c r="F30" s="182">
        <f>F27/D3</f>
        <v>1.7343137254901961</v>
      </c>
      <c r="G30" s="182">
        <f>G27/J3</f>
        <v>1.7823529411764707</v>
      </c>
    </row>
    <row r="31" spans="2:8" ht="18.75" customHeight="1" thickBot="1" x14ac:dyDescent="0.4">
      <c r="B31" s="6" t="s">
        <v>81</v>
      </c>
      <c r="C31" s="8" t="s">
        <v>86</v>
      </c>
      <c r="D31" s="80"/>
      <c r="E31" s="80"/>
      <c r="F31" s="96">
        <f>F27/E3</f>
        <v>29483.333333333332</v>
      </c>
      <c r="G31" s="96">
        <f>G27/E3</f>
        <v>15150</v>
      </c>
      <c r="H31" s="98"/>
    </row>
  </sheetData>
  <customSheetViews>
    <customSheetView guid="{63A97564-0E53-4191-998D-0E0D6B1DFC4B}" scale="104" topLeftCell="A18">
      <selection activeCell="K11" sqref="K11"/>
      <pageMargins left="0.7" right="0.7" top="0.75" bottom="0.75" header="0.3" footer="0.3"/>
      <pageSetup paperSize="9" orientation="portrait" verticalDpi="0" r:id="rId1"/>
    </customSheetView>
    <customSheetView guid="{4F699E90-C674-486F-920D-A5FD36B53A39}" scale="82" topLeftCell="B10">
      <selection activeCell="B1" sqref="A1:XFD32"/>
      <pageMargins left="0.7" right="0.7" top="0.75" bottom="0.75" header="0.3" footer="0.3"/>
      <pageSetup paperSize="9" orientation="portrait" verticalDpi="0" r:id="rId2"/>
    </customSheetView>
    <customSheetView guid="{9725C355-06CF-47EE-8965-9EAAFECFEFE3}" scale="82">
      <selection activeCell="G18" sqref="G18"/>
      <pageMargins left="0.7" right="0.7" top="0.75" bottom="0.75" header="0.3" footer="0.3"/>
      <pageSetup paperSize="9" orientation="portrait" verticalDpi="0" r:id="rId3"/>
    </customSheetView>
    <customSheetView guid="{F593715E-C481-4F7B-9ABB-3BC8DB13B129}" scale="82" topLeftCell="B10">
      <selection activeCell="D14" sqref="D14"/>
      <pageMargins left="0.7" right="0.7" top="0.75" bottom="0.75" header="0.3" footer="0.3"/>
      <pageSetup paperSize="9" orientation="portrait" verticalDpi="0" r:id="rId4"/>
    </customSheetView>
  </customSheetViews>
  <pageMargins left="0.7" right="0.7" top="0.75" bottom="0.75" header="0.3" footer="0.3"/>
  <pageSetup paperSize="9" orientation="portrait" verticalDpi="0" r:id="rId5"/>
  <legacyDrawing r:id="rId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J39"/>
  <sheetViews>
    <sheetView zoomScale="85" zoomScaleNormal="130" workbookViewId="0">
      <selection activeCell="B21" sqref="B21"/>
    </sheetView>
  </sheetViews>
  <sheetFormatPr defaultColWidth="9.08984375" defaultRowHeight="14.5" x14ac:dyDescent="0.35"/>
  <cols>
    <col min="2" max="2" width="24.08984375" customWidth="1"/>
    <col min="3" max="3" width="13.6328125" customWidth="1"/>
    <col min="4" max="4" width="13.54296875" style="90" customWidth="1"/>
    <col min="5" max="5" width="18" style="90" customWidth="1"/>
    <col min="6" max="6" width="17.08984375" style="90" customWidth="1"/>
    <col min="7" max="7" width="19" style="90" customWidth="1"/>
    <col min="10" max="10" width="10.54296875" bestFit="1" customWidth="1"/>
  </cols>
  <sheetData>
    <row r="1" spans="2:10" ht="15" thickBot="1" x14ac:dyDescent="0.4"/>
    <row r="2" spans="2:10" ht="18.75" customHeight="1" thickBot="1" x14ac:dyDescent="0.4">
      <c r="B2" s="5"/>
      <c r="C2" s="74" t="s">
        <v>0</v>
      </c>
      <c r="D2" s="75" t="s">
        <v>1</v>
      </c>
      <c r="E2" s="75" t="s">
        <v>107</v>
      </c>
      <c r="F2" s="75" t="s">
        <v>108</v>
      </c>
      <c r="G2" s="75" t="s">
        <v>109</v>
      </c>
    </row>
    <row r="3" spans="2:10" ht="18.75" customHeight="1" thickBot="1" x14ac:dyDescent="0.4">
      <c r="B3" s="6" t="s">
        <v>2</v>
      </c>
      <c r="C3" s="8" t="s">
        <v>372</v>
      </c>
      <c r="D3" s="24">
        <v>29750</v>
      </c>
      <c r="E3" s="24">
        <v>5</v>
      </c>
      <c r="F3" s="24">
        <f>D3*E3</f>
        <v>148750</v>
      </c>
      <c r="G3" s="24">
        <f>F3/2</f>
        <v>74375</v>
      </c>
      <c r="J3" s="87">
        <f>D3/2</f>
        <v>14875</v>
      </c>
    </row>
    <row r="4" spans="2:10" ht="18.75" customHeight="1" thickBot="1" x14ac:dyDescent="0.4">
      <c r="B4" s="6" t="s">
        <v>4</v>
      </c>
      <c r="C4" s="81"/>
      <c r="D4" s="80"/>
      <c r="E4" s="80"/>
      <c r="F4" s="80"/>
      <c r="G4" s="80"/>
    </row>
    <row r="5" spans="2:10" ht="18.75" customHeight="1" thickBot="1" x14ac:dyDescent="0.4">
      <c r="B5" s="6" t="s">
        <v>5</v>
      </c>
      <c r="C5" s="89" t="s">
        <v>0</v>
      </c>
      <c r="D5" s="82" t="s">
        <v>6</v>
      </c>
      <c r="E5" s="82" t="s">
        <v>7</v>
      </c>
      <c r="F5" s="82" t="s">
        <v>61</v>
      </c>
      <c r="G5" s="82" t="s">
        <v>62</v>
      </c>
    </row>
    <row r="6" spans="2:10" ht="18.75" customHeight="1" thickBot="1" x14ac:dyDescent="0.4">
      <c r="B6" s="7" t="s">
        <v>10</v>
      </c>
      <c r="C6" s="8" t="s">
        <v>11</v>
      </c>
      <c r="D6" s="24">
        <v>60</v>
      </c>
      <c r="E6" s="24">
        <f>'[1]Item List 2024'!D314</f>
        <v>380</v>
      </c>
      <c r="F6" s="24">
        <f>D6*E6</f>
        <v>22800</v>
      </c>
      <c r="G6" s="24">
        <f>F6/2</f>
        <v>11400</v>
      </c>
    </row>
    <row r="7" spans="2:10" ht="18.75" customHeight="1" thickBot="1" x14ac:dyDescent="0.4">
      <c r="B7" s="7" t="s">
        <v>13</v>
      </c>
      <c r="C7" s="8" t="s">
        <v>102</v>
      </c>
      <c r="D7" s="24">
        <v>2.5</v>
      </c>
      <c r="E7" s="24">
        <f>'[1]Item List 2024'!D2</f>
        <v>600</v>
      </c>
      <c r="F7" s="24">
        <f t="shared" ref="F7:F33" si="0">D7*E7</f>
        <v>1500</v>
      </c>
      <c r="G7" s="24">
        <f t="shared" ref="G7:G33" si="1">F7/2</f>
        <v>750</v>
      </c>
    </row>
    <row r="8" spans="2:10" ht="18.75" customHeight="1" thickBot="1" x14ac:dyDescent="0.4">
      <c r="B8" s="7" t="s">
        <v>103</v>
      </c>
      <c r="C8" s="8" t="s">
        <v>102</v>
      </c>
      <c r="D8" s="24">
        <v>1.5</v>
      </c>
      <c r="E8" s="24">
        <f>'[1]Item List 2024'!D3</f>
        <v>600</v>
      </c>
      <c r="F8" s="24">
        <f t="shared" si="0"/>
        <v>900</v>
      </c>
      <c r="G8" s="24">
        <f t="shared" si="1"/>
        <v>450</v>
      </c>
    </row>
    <row r="9" spans="2:10" ht="18.75" customHeight="1" thickBot="1" x14ac:dyDescent="0.4">
      <c r="B9" s="7" t="s">
        <v>16</v>
      </c>
      <c r="C9" s="8" t="s">
        <v>102</v>
      </c>
      <c r="D9" s="24">
        <v>1</v>
      </c>
      <c r="E9" s="24">
        <f>'[1]Item List 2024'!D4</f>
        <v>600</v>
      </c>
      <c r="F9" s="24">
        <f t="shared" si="0"/>
        <v>600</v>
      </c>
      <c r="G9" s="24">
        <f t="shared" si="1"/>
        <v>300</v>
      </c>
    </row>
    <row r="10" spans="2:10" ht="18.75" customHeight="1" thickBot="1" x14ac:dyDescent="0.4">
      <c r="B10" s="7" t="s">
        <v>17</v>
      </c>
      <c r="C10" s="8" t="s">
        <v>18</v>
      </c>
      <c r="D10" s="24">
        <v>6</v>
      </c>
      <c r="E10" s="24">
        <f>'[1]Item List 2024'!D144</f>
        <v>745</v>
      </c>
      <c r="F10" s="24">
        <f t="shared" si="0"/>
        <v>4470</v>
      </c>
      <c r="G10" s="24">
        <f t="shared" si="1"/>
        <v>2235</v>
      </c>
    </row>
    <row r="11" spans="2:10" ht="18.75" customHeight="1" thickBot="1" x14ac:dyDescent="0.4">
      <c r="B11" s="7" t="s">
        <v>552</v>
      </c>
      <c r="C11" s="8" t="s">
        <v>18</v>
      </c>
      <c r="D11" s="24">
        <v>2</v>
      </c>
      <c r="E11" s="24">
        <f>'[1]Item List 2024'!D146</f>
        <v>650</v>
      </c>
      <c r="F11" s="24">
        <f t="shared" si="0"/>
        <v>1300</v>
      </c>
      <c r="G11" s="24">
        <f t="shared" si="1"/>
        <v>650</v>
      </c>
    </row>
    <row r="12" spans="2:10" ht="18.75" customHeight="1" thickBot="1" x14ac:dyDescent="0.4">
      <c r="B12" s="7" t="s">
        <v>19</v>
      </c>
      <c r="C12" s="8" t="s">
        <v>20</v>
      </c>
      <c r="D12" s="24">
        <v>20</v>
      </c>
      <c r="E12" s="24">
        <f>'[1]Item List 2024'!D152</f>
        <v>95</v>
      </c>
      <c r="F12" s="24">
        <f t="shared" si="0"/>
        <v>1900</v>
      </c>
      <c r="G12" s="24">
        <f t="shared" si="1"/>
        <v>950</v>
      </c>
    </row>
    <row r="13" spans="2:10" ht="18.75" customHeight="1" thickBot="1" x14ac:dyDescent="0.4">
      <c r="B13" s="7" t="s">
        <v>21</v>
      </c>
      <c r="C13" s="8" t="s">
        <v>18</v>
      </c>
      <c r="D13" s="24">
        <v>4</v>
      </c>
      <c r="E13" s="24">
        <f>'[1]Item List 2024'!D147</f>
        <v>570</v>
      </c>
      <c r="F13" s="24">
        <f t="shared" si="0"/>
        <v>2280</v>
      </c>
      <c r="G13" s="24">
        <f t="shared" si="1"/>
        <v>1140</v>
      </c>
    </row>
    <row r="14" spans="2:10" ht="18.75" customHeight="1" thickBot="1" x14ac:dyDescent="0.4">
      <c r="B14" s="7" t="s">
        <v>22</v>
      </c>
      <c r="C14" s="8" t="s">
        <v>23</v>
      </c>
      <c r="D14" s="80">
        <v>1000</v>
      </c>
      <c r="E14" s="24">
        <f>'Item List 2024'!D8</f>
        <v>2.8</v>
      </c>
      <c r="F14" s="24">
        <f t="shared" si="0"/>
        <v>2800</v>
      </c>
      <c r="G14" s="24">
        <f t="shared" si="1"/>
        <v>1400</v>
      </c>
    </row>
    <row r="15" spans="2:10" ht="18.75" customHeight="1" thickBot="1" x14ac:dyDescent="0.4">
      <c r="B15" s="7" t="s">
        <v>24</v>
      </c>
      <c r="C15" s="81"/>
      <c r="D15" s="80">
        <v>1</v>
      </c>
      <c r="E15" s="24">
        <f>'[1]Item List 2024'!D7</f>
        <v>1000</v>
      </c>
      <c r="F15" s="24">
        <f t="shared" si="0"/>
        <v>1000</v>
      </c>
      <c r="G15" s="24">
        <f t="shared" si="1"/>
        <v>500</v>
      </c>
    </row>
    <row r="16" spans="2:10" ht="18.75" customHeight="1" thickBot="1" x14ac:dyDescent="0.4">
      <c r="B16" s="6" t="s">
        <v>25</v>
      </c>
      <c r="C16" s="81"/>
      <c r="D16" s="80"/>
      <c r="E16" s="80"/>
      <c r="F16" s="24"/>
      <c r="G16" s="24"/>
    </row>
    <row r="17" spans="2:7" ht="18.75" customHeight="1" thickBot="1" x14ac:dyDescent="0.4">
      <c r="B17" s="115" t="s">
        <v>382</v>
      </c>
      <c r="C17" s="81"/>
      <c r="D17" s="80"/>
      <c r="E17" s="80"/>
      <c r="F17" s="24"/>
      <c r="G17" s="24"/>
    </row>
    <row r="18" spans="2:7" ht="18.75" customHeight="1" thickBot="1" x14ac:dyDescent="0.4">
      <c r="B18" s="7" t="s">
        <v>514</v>
      </c>
      <c r="C18" s="94" t="s">
        <v>34</v>
      </c>
      <c r="D18" s="24">
        <v>1</v>
      </c>
      <c r="E18" s="24">
        <f>'Item List 2024'!D181</f>
        <v>200</v>
      </c>
      <c r="F18" s="24">
        <f t="shared" si="0"/>
        <v>200</v>
      </c>
      <c r="G18" s="24">
        <f>D18*E18</f>
        <v>200</v>
      </c>
    </row>
    <row r="19" spans="2:7" ht="18.75" customHeight="1" thickBot="1" x14ac:dyDescent="0.4">
      <c r="B19" s="202" t="s">
        <v>517</v>
      </c>
      <c r="C19" s="149" t="s">
        <v>34</v>
      </c>
      <c r="D19" s="215">
        <v>1</v>
      </c>
      <c r="E19" s="215">
        <f>'[1]Item List 2024'!D191</f>
        <v>462</v>
      </c>
      <c r="F19" s="24">
        <f t="shared" si="0"/>
        <v>462</v>
      </c>
      <c r="G19" s="24">
        <f>D19*E19</f>
        <v>462</v>
      </c>
    </row>
    <row r="20" spans="2:7" ht="17.25" customHeight="1" x14ac:dyDescent="0.35">
      <c r="B20" s="17" t="s">
        <v>542</v>
      </c>
      <c r="C20" s="99" t="s">
        <v>576</v>
      </c>
      <c r="D20" s="20">
        <v>1</v>
      </c>
      <c r="E20" s="20">
        <f>'Item List 2024'!D185</f>
        <v>340</v>
      </c>
      <c r="F20" s="20">
        <f t="shared" si="0"/>
        <v>340</v>
      </c>
      <c r="G20" s="120">
        <f>'[1]Item List 2024'!D188</f>
        <v>875</v>
      </c>
    </row>
    <row r="21" spans="2:7" ht="17.25" customHeight="1" thickBot="1" x14ac:dyDescent="0.4">
      <c r="B21" s="151" t="s">
        <v>565</v>
      </c>
      <c r="C21" s="149"/>
      <c r="D21" s="150"/>
      <c r="E21" s="150"/>
      <c r="F21" s="150"/>
      <c r="G21" s="216"/>
    </row>
    <row r="22" spans="2:7" ht="17.25" customHeight="1" thickBot="1" x14ac:dyDescent="0.4">
      <c r="B22" s="92" t="str">
        <f>'[1]Item List 2024'!B216</f>
        <v>Garden Ripcod</v>
      </c>
      <c r="C22" s="95" t="s">
        <v>34</v>
      </c>
      <c r="D22" s="93">
        <v>1</v>
      </c>
      <c r="E22" s="93">
        <f>'[1]Item List 2024'!D216</f>
        <v>300</v>
      </c>
      <c r="F22" s="93">
        <f t="shared" si="0"/>
        <v>300</v>
      </c>
      <c r="G22" s="217">
        <f>D22*E22</f>
        <v>300</v>
      </c>
    </row>
    <row r="23" spans="2:7" ht="17.25" customHeight="1" thickBot="1" x14ac:dyDescent="0.4">
      <c r="B23" s="151" t="s">
        <v>395</v>
      </c>
      <c r="C23" s="149"/>
      <c r="D23" s="150"/>
      <c r="E23" s="150"/>
      <c r="F23" s="150"/>
      <c r="G23" s="216"/>
    </row>
    <row r="24" spans="2:7" ht="18.75" customHeight="1" thickBot="1" x14ac:dyDescent="0.4">
      <c r="B24" s="5" t="s">
        <v>37</v>
      </c>
      <c r="C24" s="95" t="s">
        <v>26</v>
      </c>
      <c r="D24" s="86">
        <v>1</v>
      </c>
      <c r="E24" s="86">
        <f>'[1]Item List 2024'!D155</f>
        <v>650</v>
      </c>
      <c r="F24" s="86">
        <f t="shared" si="0"/>
        <v>650</v>
      </c>
      <c r="G24" s="218">
        <f t="shared" si="1"/>
        <v>325</v>
      </c>
    </row>
    <row r="25" spans="2:7" ht="18.75" customHeight="1" thickBot="1" x14ac:dyDescent="0.4">
      <c r="B25" s="210" t="s">
        <v>410</v>
      </c>
      <c r="E25" s="80"/>
      <c r="F25" s="24"/>
      <c r="G25" s="62"/>
    </row>
    <row r="26" spans="2:7" ht="18.75" customHeight="1" thickBot="1" x14ac:dyDescent="0.4">
      <c r="B26" s="7" t="s">
        <v>68</v>
      </c>
      <c r="C26" s="8" t="s">
        <v>45</v>
      </c>
      <c r="D26" s="24">
        <v>10</v>
      </c>
      <c r="E26" s="24">
        <f>'[1]Item List 2024'!D10</f>
        <v>85</v>
      </c>
      <c r="F26" s="24">
        <f t="shared" si="0"/>
        <v>850</v>
      </c>
      <c r="G26" s="24">
        <f t="shared" si="1"/>
        <v>425</v>
      </c>
    </row>
    <row r="27" spans="2:7" ht="18.75" customHeight="1" thickBot="1" x14ac:dyDescent="0.4">
      <c r="B27" s="7" t="s">
        <v>570</v>
      </c>
      <c r="C27" s="8" t="s">
        <v>45</v>
      </c>
      <c r="D27" s="24">
        <v>3</v>
      </c>
      <c r="E27" s="24">
        <f>'Item List 2024'!D11</f>
        <v>85</v>
      </c>
      <c r="F27" s="24">
        <f t="shared" si="0"/>
        <v>255</v>
      </c>
      <c r="G27" s="24">
        <f t="shared" si="1"/>
        <v>127.5</v>
      </c>
    </row>
    <row r="28" spans="2:7" ht="18.75" customHeight="1" thickBot="1" x14ac:dyDescent="0.4">
      <c r="B28" s="7" t="s">
        <v>47</v>
      </c>
      <c r="C28" s="8" t="s">
        <v>45</v>
      </c>
      <c r="D28" s="24">
        <v>20</v>
      </c>
      <c r="E28" s="24">
        <f>'[1]Item List 2024'!D10</f>
        <v>85</v>
      </c>
      <c r="F28" s="24">
        <f t="shared" si="0"/>
        <v>1700</v>
      </c>
      <c r="G28" s="24">
        <f t="shared" si="1"/>
        <v>850</v>
      </c>
    </row>
    <row r="29" spans="2:7" ht="18.75" customHeight="1" thickBot="1" x14ac:dyDescent="0.4">
      <c r="B29" s="7" t="s">
        <v>48</v>
      </c>
      <c r="C29" s="8" t="s">
        <v>45</v>
      </c>
      <c r="D29" s="24">
        <v>5</v>
      </c>
      <c r="E29" s="24">
        <f>'[1]Item List 2024'!D10</f>
        <v>85</v>
      </c>
      <c r="F29" s="24">
        <f t="shared" si="0"/>
        <v>425</v>
      </c>
      <c r="G29" s="24">
        <f t="shared" si="1"/>
        <v>212.5</v>
      </c>
    </row>
    <row r="30" spans="2:7" ht="18.75" customHeight="1" thickBot="1" x14ac:dyDescent="0.4">
      <c r="B30" s="7" t="s">
        <v>50</v>
      </c>
      <c r="C30" s="8" t="s">
        <v>45</v>
      </c>
      <c r="D30" s="24">
        <v>2</v>
      </c>
      <c r="E30" s="24">
        <f>'[1]Item List 2024'!D10</f>
        <v>85</v>
      </c>
      <c r="F30" s="24">
        <f t="shared" si="0"/>
        <v>170</v>
      </c>
      <c r="G30" s="24">
        <f t="shared" si="1"/>
        <v>85</v>
      </c>
    </row>
    <row r="31" spans="2:7" ht="18.75" customHeight="1" thickBot="1" x14ac:dyDescent="0.4">
      <c r="B31" s="7" t="s">
        <v>22</v>
      </c>
      <c r="C31" s="8" t="s">
        <v>45</v>
      </c>
      <c r="D31" s="24">
        <v>5</v>
      </c>
      <c r="E31" s="24">
        <f>'[1]Item List 2024'!D10</f>
        <v>85</v>
      </c>
      <c r="F31" s="24">
        <f t="shared" si="0"/>
        <v>425</v>
      </c>
      <c r="G31" s="24">
        <f t="shared" si="1"/>
        <v>212.5</v>
      </c>
    </row>
    <row r="32" spans="2:7" ht="18.75" customHeight="1" thickBot="1" x14ac:dyDescent="0.4">
      <c r="B32" s="7" t="s">
        <v>369</v>
      </c>
      <c r="C32" s="8" t="s">
        <v>370</v>
      </c>
      <c r="D32" s="24">
        <v>300</v>
      </c>
      <c r="E32" s="24">
        <f>'[1]Item List 2024'!D289</f>
        <v>60</v>
      </c>
      <c r="F32" s="24">
        <f t="shared" si="0"/>
        <v>18000</v>
      </c>
      <c r="G32" s="24">
        <f t="shared" si="1"/>
        <v>9000</v>
      </c>
    </row>
    <row r="33" spans="2:8" ht="18.75" customHeight="1" thickBot="1" x14ac:dyDescent="0.4">
      <c r="B33" s="7" t="s">
        <v>52</v>
      </c>
      <c r="C33" s="8" t="s">
        <v>53</v>
      </c>
      <c r="D33" s="24">
        <v>30</v>
      </c>
      <c r="E33" s="24">
        <f>'[1]Item List 2024'!D9</f>
        <v>550</v>
      </c>
      <c r="F33" s="24">
        <f t="shared" si="0"/>
        <v>16500</v>
      </c>
      <c r="G33" s="24">
        <f t="shared" si="1"/>
        <v>8250</v>
      </c>
    </row>
    <row r="34" spans="2:8" ht="18.75" customHeight="1" thickBot="1" x14ac:dyDescent="0.4">
      <c r="B34" s="6" t="s">
        <v>54</v>
      </c>
      <c r="C34" s="81"/>
      <c r="D34" s="80"/>
      <c r="E34" s="80"/>
      <c r="F34" s="96">
        <f>SUM(F6:F33)</f>
        <v>79827</v>
      </c>
      <c r="G34" s="96">
        <f>SUM(G6:G33)</f>
        <v>41099.5</v>
      </c>
    </row>
    <row r="35" spans="2:8" ht="18.75" customHeight="1" thickBot="1" x14ac:dyDescent="0.4">
      <c r="B35" s="6" t="s">
        <v>357</v>
      </c>
      <c r="C35" s="81"/>
      <c r="D35" s="80"/>
      <c r="E35" s="80"/>
      <c r="F35" s="96">
        <f>F3-F34</f>
        <v>68923</v>
      </c>
      <c r="G35" s="96">
        <f>G3-G34</f>
        <v>33275.5</v>
      </c>
    </row>
    <row r="36" spans="2:8" ht="18.75" customHeight="1" thickBot="1" x14ac:dyDescent="0.4">
      <c r="B36" s="6" t="s">
        <v>55</v>
      </c>
      <c r="C36" s="81"/>
      <c r="D36" s="80"/>
      <c r="E36" s="80"/>
      <c r="F36" s="97">
        <f>F35/F3</f>
        <v>0.46334789915966385</v>
      </c>
      <c r="G36" s="97">
        <v>0.53857142857142859</v>
      </c>
    </row>
    <row r="37" spans="2:8" ht="18.75" customHeight="1" thickBot="1" x14ac:dyDescent="0.4">
      <c r="B37" s="6" t="s">
        <v>84</v>
      </c>
      <c r="C37" s="8" t="s">
        <v>373</v>
      </c>
      <c r="D37" s="80"/>
      <c r="E37" s="80"/>
      <c r="F37" s="182">
        <f>F34/D3</f>
        <v>2.6832605042016806</v>
      </c>
      <c r="G37" s="182">
        <f>G34/J3</f>
        <v>2.7629915966386553</v>
      </c>
    </row>
    <row r="38" spans="2:8" ht="18.75" customHeight="1" thickBot="1" x14ac:dyDescent="0.4">
      <c r="B38" s="6" t="s">
        <v>81</v>
      </c>
      <c r="C38" s="8" t="s">
        <v>374</v>
      </c>
      <c r="D38" s="80"/>
      <c r="E38" s="80"/>
      <c r="F38" s="96">
        <f>F34/E3</f>
        <v>15965.4</v>
      </c>
      <c r="G38" s="96">
        <f>G34/E3</f>
        <v>8219.9</v>
      </c>
      <c r="H38" s="98"/>
    </row>
    <row r="39" spans="2:8" ht="18.75" customHeight="1" x14ac:dyDescent="0.35"/>
  </sheetData>
  <customSheetViews>
    <customSheetView guid="{63A97564-0E53-4191-998D-0E0D6B1DFC4B}" scale="85">
      <selection activeCell="B21" sqref="B21"/>
      <pageMargins left="0.7" right="0.7" top="0.75" bottom="0.75" header="0.3" footer="0.3"/>
    </customSheetView>
    <customSheetView guid="{4F699E90-C674-486F-920D-A5FD36B53A39}" scale="85">
      <selection activeCell="A2" sqref="A2:XFD2"/>
      <pageMargins left="0.7" right="0.7" top="0.75" bottom="0.75" header="0.3" footer="0.3"/>
    </customSheetView>
    <customSheetView guid="{9725C355-06CF-47EE-8965-9EAAFECFEFE3}" scale="85" topLeftCell="A12">
      <selection activeCell="G37" sqref="G37"/>
      <pageMargins left="0.7" right="0.7" top="0.75" bottom="0.75" header="0.3" footer="0.3"/>
    </customSheetView>
    <customSheetView guid="{F593715E-C481-4F7B-9ABB-3BC8DB13B129}" scale="85">
      <selection activeCell="E15" sqref="E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J35"/>
  <sheetViews>
    <sheetView topLeftCell="A17" zoomScale="120" zoomScaleNormal="120" workbookViewId="0">
      <selection activeCell="G35" sqref="G35"/>
    </sheetView>
  </sheetViews>
  <sheetFormatPr defaultColWidth="9.08984375" defaultRowHeight="15.5" x14ac:dyDescent="0.35"/>
  <cols>
    <col min="1" max="1" width="9.08984375" style="11"/>
    <col min="2" max="2" width="24" style="11" customWidth="1"/>
    <col min="3" max="3" width="12.54296875" style="11" customWidth="1"/>
    <col min="4" max="4" width="14" style="83" customWidth="1"/>
    <col min="5" max="5" width="16.90625" style="83" customWidth="1"/>
    <col min="6" max="6" width="19.08984375" style="83" customWidth="1"/>
    <col min="7" max="7" width="21.36328125" style="83" customWidth="1"/>
    <col min="8" max="9" width="9.08984375" style="11"/>
    <col min="10" max="10" width="11.453125" style="11" bestFit="1" customWidth="1"/>
    <col min="11" max="16384" width="9.08984375" style="11"/>
  </cols>
  <sheetData>
    <row r="1" spans="2:10" ht="16" thickBot="1" x14ac:dyDescent="0.4">
      <c r="B1" s="212" t="s">
        <v>117</v>
      </c>
    </row>
    <row r="2" spans="2:10" ht="18" customHeight="1" thickBot="1" x14ac:dyDescent="0.4">
      <c r="B2" s="5"/>
      <c r="C2" s="74" t="s">
        <v>0</v>
      </c>
      <c r="D2" s="75" t="s">
        <v>1</v>
      </c>
      <c r="E2" s="75" t="s">
        <v>107</v>
      </c>
      <c r="F2" s="75" t="s">
        <v>108</v>
      </c>
      <c r="G2" s="75" t="s">
        <v>109</v>
      </c>
    </row>
    <row r="3" spans="2:10" ht="18" customHeight="1" thickBot="1" x14ac:dyDescent="0.4">
      <c r="B3" s="6" t="s">
        <v>2</v>
      </c>
      <c r="C3" s="8" t="s">
        <v>97</v>
      </c>
      <c r="D3" s="24">
        <v>25500</v>
      </c>
      <c r="E3" s="24">
        <v>4</v>
      </c>
      <c r="F3" s="24">
        <f>D3*E3</f>
        <v>102000</v>
      </c>
      <c r="G3" s="24">
        <f>F3/2</f>
        <v>51000</v>
      </c>
      <c r="J3" s="183">
        <f>D3/2</f>
        <v>12750</v>
      </c>
    </row>
    <row r="4" spans="2:10" ht="18" customHeight="1" thickBot="1" x14ac:dyDescent="0.4">
      <c r="B4" s="6" t="s">
        <v>4</v>
      </c>
      <c r="C4" s="81"/>
      <c r="D4" s="80"/>
      <c r="E4" s="80"/>
      <c r="F4" s="80"/>
      <c r="G4" s="80"/>
    </row>
    <row r="5" spans="2:10" ht="18" customHeight="1" thickBot="1" x14ac:dyDescent="0.4">
      <c r="B5" s="6" t="s">
        <v>5</v>
      </c>
      <c r="C5" s="89" t="s">
        <v>0</v>
      </c>
      <c r="D5" s="82" t="s">
        <v>6</v>
      </c>
      <c r="E5" s="82" t="s">
        <v>7</v>
      </c>
      <c r="F5" s="82" t="s">
        <v>61</v>
      </c>
      <c r="G5" s="82" t="s">
        <v>62</v>
      </c>
    </row>
    <row r="6" spans="2:10" ht="18" customHeight="1" thickBot="1" x14ac:dyDescent="0.4">
      <c r="B6" s="7" t="s">
        <v>76</v>
      </c>
      <c r="C6" s="8" t="s">
        <v>148</v>
      </c>
      <c r="D6" s="24">
        <v>5</v>
      </c>
      <c r="E6" s="24">
        <f>'[1]Item List 2024'!D56</f>
        <v>570</v>
      </c>
      <c r="F6" s="24">
        <f>D6*E6</f>
        <v>2850</v>
      </c>
      <c r="G6" s="62">
        <f>F6/2</f>
        <v>1425</v>
      </c>
    </row>
    <row r="7" spans="2:10" ht="18" customHeight="1" thickBot="1" x14ac:dyDescent="0.4">
      <c r="B7" s="7" t="s">
        <v>13</v>
      </c>
      <c r="C7" s="8" t="s">
        <v>14</v>
      </c>
      <c r="D7" s="24">
        <v>2.5</v>
      </c>
      <c r="E7" s="24">
        <f>'[1]Item List 2024'!D2</f>
        <v>600</v>
      </c>
      <c r="F7" s="24">
        <f t="shared" ref="F7:F30" si="0">D7*E7</f>
        <v>1500</v>
      </c>
      <c r="G7" s="24">
        <f>F7/2</f>
        <v>750</v>
      </c>
    </row>
    <row r="8" spans="2:10" ht="18" customHeight="1" thickBot="1" x14ac:dyDescent="0.4">
      <c r="B8" s="7" t="s">
        <v>15</v>
      </c>
      <c r="C8" s="8" t="s">
        <v>14</v>
      </c>
      <c r="D8" s="24">
        <v>1.5</v>
      </c>
      <c r="E8" s="24">
        <f>'[1]Item List 2024'!D3</f>
        <v>600</v>
      </c>
      <c r="F8" s="24">
        <f t="shared" si="0"/>
        <v>900</v>
      </c>
      <c r="G8" s="24">
        <f t="shared" ref="G8:G30" si="1">F8/2</f>
        <v>450</v>
      </c>
    </row>
    <row r="9" spans="2:10" ht="18" customHeight="1" thickBot="1" x14ac:dyDescent="0.4">
      <c r="B9" s="7" t="s">
        <v>16</v>
      </c>
      <c r="C9" s="8" t="s">
        <v>14</v>
      </c>
      <c r="D9" s="24">
        <v>1</v>
      </c>
      <c r="E9" s="24">
        <f>'[1]Item List 2024'!D4</f>
        <v>600</v>
      </c>
      <c r="F9" s="24">
        <f t="shared" si="0"/>
        <v>600</v>
      </c>
      <c r="G9" s="24">
        <f t="shared" si="1"/>
        <v>300</v>
      </c>
    </row>
    <row r="10" spans="2:10" ht="18" customHeight="1" thickBot="1" x14ac:dyDescent="0.4">
      <c r="B10" s="7" t="s">
        <v>467</v>
      </c>
      <c r="C10" s="8" t="s">
        <v>18</v>
      </c>
      <c r="D10" s="24">
        <v>6</v>
      </c>
      <c r="E10" s="24">
        <f>'[1]Item List 2024'!D144</f>
        <v>745</v>
      </c>
      <c r="F10" s="24">
        <f t="shared" si="0"/>
        <v>4470</v>
      </c>
      <c r="G10" s="24">
        <f t="shared" si="1"/>
        <v>2235</v>
      </c>
    </row>
    <row r="11" spans="2:10" ht="18" customHeight="1" thickBot="1" x14ac:dyDescent="0.4">
      <c r="B11" s="7" t="s">
        <v>19</v>
      </c>
      <c r="C11" s="8" t="s">
        <v>20</v>
      </c>
      <c r="D11" s="24">
        <v>20</v>
      </c>
      <c r="E11" s="24">
        <f>'[1]Item List 2024'!D152</f>
        <v>95</v>
      </c>
      <c r="F11" s="24">
        <f t="shared" si="0"/>
        <v>1900</v>
      </c>
      <c r="G11" s="24">
        <f t="shared" si="1"/>
        <v>950</v>
      </c>
    </row>
    <row r="12" spans="2:10" ht="18" customHeight="1" thickBot="1" x14ac:dyDescent="0.4">
      <c r="B12" s="7" t="s">
        <v>21</v>
      </c>
      <c r="C12" s="8" t="s">
        <v>18</v>
      </c>
      <c r="D12" s="24">
        <v>4</v>
      </c>
      <c r="E12" s="24">
        <f>'[1]Item List 2024'!D147</f>
        <v>570</v>
      </c>
      <c r="F12" s="24">
        <f>D12*E12</f>
        <v>2280</v>
      </c>
      <c r="G12" s="24">
        <f t="shared" si="1"/>
        <v>1140</v>
      </c>
    </row>
    <row r="13" spans="2:10" ht="18" customHeight="1" thickBot="1" x14ac:dyDescent="0.4">
      <c r="B13" s="7" t="s">
        <v>388</v>
      </c>
      <c r="C13" s="8" t="s">
        <v>386</v>
      </c>
      <c r="D13" s="24">
        <v>2</v>
      </c>
      <c r="E13" s="24">
        <f>'[1]Item List 2024'!D8</f>
        <v>550</v>
      </c>
      <c r="F13" s="24">
        <f>D13*E13</f>
        <v>1100</v>
      </c>
      <c r="G13" s="24">
        <f t="shared" si="1"/>
        <v>550</v>
      </c>
    </row>
    <row r="14" spans="2:10" ht="18" customHeight="1" thickBot="1" x14ac:dyDescent="0.4">
      <c r="B14" s="7" t="s">
        <v>22</v>
      </c>
      <c r="C14" s="8" t="s">
        <v>23</v>
      </c>
      <c r="D14" s="80">
        <v>1000</v>
      </c>
      <c r="E14" s="24">
        <f>'Item List 2024'!D8</f>
        <v>2.8</v>
      </c>
      <c r="F14" s="24">
        <f t="shared" si="0"/>
        <v>2800</v>
      </c>
      <c r="G14" s="24">
        <f t="shared" si="1"/>
        <v>1400</v>
      </c>
    </row>
    <row r="15" spans="2:10" ht="18" customHeight="1" thickBot="1" x14ac:dyDescent="0.4">
      <c r="B15" s="7" t="s">
        <v>98</v>
      </c>
      <c r="C15" s="81"/>
      <c r="D15" s="80">
        <v>1</v>
      </c>
      <c r="E15" s="24">
        <f>'[1]Item List 2024'!D7</f>
        <v>1000</v>
      </c>
      <c r="F15" s="24">
        <f t="shared" si="0"/>
        <v>1000</v>
      </c>
      <c r="G15" s="24">
        <f t="shared" si="1"/>
        <v>500</v>
      </c>
    </row>
    <row r="16" spans="2:10" ht="18" customHeight="1" thickBot="1" x14ac:dyDescent="0.4">
      <c r="B16" s="6" t="s">
        <v>25</v>
      </c>
      <c r="C16" s="81"/>
      <c r="D16" s="80"/>
      <c r="E16" s="24"/>
      <c r="F16" s="24"/>
      <c r="G16" s="24"/>
    </row>
    <row r="17" spans="2:7" customFormat="1" ht="18" customHeight="1" thickBot="1" x14ac:dyDescent="0.4">
      <c r="B17" s="7" t="s">
        <v>323</v>
      </c>
      <c r="C17" s="8" t="s">
        <v>110</v>
      </c>
      <c r="D17" s="13">
        <v>1</v>
      </c>
      <c r="E17" s="13">
        <f>'[1]Item List 2024'!D207</f>
        <v>520</v>
      </c>
      <c r="F17" s="13">
        <f t="shared" ref="F17" si="2">E17*D17</f>
        <v>520</v>
      </c>
      <c r="G17" s="13">
        <f t="shared" si="1"/>
        <v>260</v>
      </c>
    </row>
    <row r="18" spans="2:7" ht="18" customHeight="1" thickBot="1" x14ac:dyDescent="0.4">
      <c r="B18" s="7" t="s">
        <v>99</v>
      </c>
      <c r="C18" s="8" t="s">
        <v>100</v>
      </c>
      <c r="D18" s="24">
        <v>2</v>
      </c>
      <c r="E18" s="24">
        <v>250</v>
      </c>
      <c r="F18" s="24">
        <f t="shared" si="0"/>
        <v>500</v>
      </c>
      <c r="G18" s="24">
        <f t="shared" si="1"/>
        <v>250</v>
      </c>
    </row>
    <row r="19" spans="2:7" ht="18" customHeight="1" thickBot="1" x14ac:dyDescent="0.4">
      <c r="B19" s="7" t="str">
        <f>'[1]Item List 2024'!B216</f>
        <v>Garden Ripcod</v>
      </c>
      <c r="C19" s="8" t="s">
        <v>34</v>
      </c>
      <c r="D19" s="24">
        <v>1</v>
      </c>
      <c r="E19" s="24">
        <f>'[1]Item List 2024'!D216</f>
        <v>300</v>
      </c>
      <c r="F19" s="24">
        <f t="shared" si="0"/>
        <v>300</v>
      </c>
      <c r="G19" s="24">
        <f>F19</f>
        <v>300</v>
      </c>
    </row>
    <row r="20" spans="2:7" ht="18" customHeight="1" thickBot="1" x14ac:dyDescent="0.4">
      <c r="B20" s="7" t="s">
        <v>518</v>
      </c>
      <c r="C20" s="8" t="s">
        <v>420</v>
      </c>
      <c r="D20" s="24">
        <v>1</v>
      </c>
      <c r="E20" s="24">
        <f>'[1]Item List 2024'!D239</f>
        <v>750</v>
      </c>
      <c r="F20" s="24">
        <f t="shared" si="0"/>
        <v>750</v>
      </c>
      <c r="G20" s="24">
        <f>F20</f>
        <v>750</v>
      </c>
    </row>
    <row r="21" spans="2:7" ht="18" customHeight="1" thickBot="1" x14ac:dyDescent="0.4">
      <c r="B21" s="7" t="s">
        <v>536</v>
      </c>
      <c r="C21" s="8" t="s">
        <v>508</v>
      </c>
      <c r="D21" s="24">
        <v>1</v>
      </c>
      <c r="E21" s="24">
        <f>'[1]Item List 2024'!D252</f>
        <v>172</v>
      </c>
      <c r="F21" s="24">
        <f t="shared" si="0"/>
        <v>172</v>
      </c>
      <c r="G21" s="24">
        <f>F21</f>
        <v>172</v>
      </c>
    </row>
    <row r="22" spans="2:7" ht="18" customHeight="1" thickBot="1" x14ac:dyDescent="0.4">
      <c r="B22" s="85" t="s">
        <v>43</v>
      </c>
      <c r="C22" s="5"/>
      <c r="D22" s="84"/>
      <c r="E22" s="84"/>
      <c r="F22" s="84"/>
      <c r="G22" s="84"/>
    </row>
    <row r="23" spans="2:7" ht="18" customHeight="1" thickBot="1" x14ac:dyDescent="0.4">
      <c r="B23" s="5" t="s">
        <v>68</v>
      </c>
      <c r="C23" s="5" t="s">
        <v>45</v>
      </c>
      <c r="D23" s="84">
        <v>10</v>
      </c>
      <c r="E23" s="84">
        <f>'Item List 2024'!D11</f>
        <v>85</v>
      </c>
      <c r="F23" s="84">
        <f>D23*E23</f>
        <v>850</v>
      </c>
      <c r="G23" s="84">
        <f>F23/2</f>
        <v>425</v>
      </c>
    </row>
    <row r="24" spans="2:7" ht="18" customHeight="1" thickBot="1" x14ac:dyDescent="0.4">
      <c r="B24" s="219" t="s">
        <v>47</v>
      </c>
      <c r="C24" s="219" t="s">
        <v>45</v>
      </c>
      <c r="D24" s="217">
        <v>10</v>
      </c>
      <c r="E24" s="217">
        <f>'[1]Item List 2024'!D10</f>
        <v>85</v>
      </c>
      <c r="F24" s="217">
        <f t="shared" si="0"/>
        <v>850</v>
      </c>
      <c r="G24" s="217">
        <f t="shared" si="1"/>
        <v>425</v>
      </c>
    </row>
    <row r="25" spans="2:7" ht="18" customHeight="1" thickBot="1" x14ac:dyDescent="0.4">
      <c r="B25" s="219" t="s">
        <v>570</v>
      </c>
      <c r="C25" s="219" t="s">
        <v>45</v>
      </c>
      <c r="D25" s="217">
        <v>3</v>
      </c>
      <c r="E25" s="217">
        <f>'Item List 2024'!D11</f>
        <v>85</v>
      </c>
      <c r="F25" s="217">
        <f t="shared" si="0"/>
        <v>255</v>
      </c>
      <c r="G25" s="217">
        <f t="shared" si="1"/>
        <v>127.5</v>
      </c>
    </row>
    <row r="26" spans="2:7" ht="18" customHeight="1" thickBot="1" x14ac:dyDescent="0.4">
      <c r="B26" s="5" t="s">
        <v>48</v>
      </c>
      <c r="C26" s="5" t="s">
        <v>45</v>
      </c>
      <c r="D26" s="84">
        <v>5</v>
      </c>
      <c r="E26" s="84">
        <f>'[1]Item List 2024'!D10</f>
        <v>85</v>
      </c>
      <c r="F26" s="84">
        <f t="shared" si="0"/>
        <v>425</v>
      </c>
      <c r="G26" s="84">
        <f t="shared" si="1"/>
        <v>212.5</v>
      </c>
    </row>
    <row r="27" spans="2:7" ht="18" customHeight="1" thickBot="1" x14ac:dyDescent="0.4">
      <c r="B27" s="100" t="s">
        <v>379</v>
      </c>
      <c r="C27" s="5" t="s">
        <v>45</v>
      </c>
      <c r="D27" s="84">
        <v>12</v>
      </c>
      <c r="E27" s="84">
        <f>'[1]Item List 2024'!D10</f>
        <v>85</v>
      </c>
      <c r="F27" s="84">
        <f t="shared" si="0"/>
        <v>1020</v>
      </c>
      <c r="G27" s="84">
        <f t="shared" si="1"/>
        <v>510</v>
      </c>
    </row>
    <row r="28" spans="2:7" ht="18" customHeight="1" thickBot="1" x14ac:dyDescent="0.4">
      <c r="B28" s="5" t="s">
        <v>22</v>
      </c>
      <c r="C28" s="5" t="s">
        <v>45</v>
      </c>
      <c r="D28" s="84">
        <v>15</v>
      </c>
      <c r="E28" s="84">
        <f>'[1]Item List 2024'!D10</f>
        <v>85</v>
      </c>
      <c r="F28" s="84">
        <f t="shared" si="0"/>
        <v>1275</v>
      </c>
      <c r="G28" s="84">
        <f t="shared" si="1"/>
        <v>637.5</v>
      </c>
    </row>
    <row r="29" spans="2:7" ht="18" customHeight="1" thickBot="1" x14ac:dyDescent="0.4">
      <c r="B29" s="5" t="s">
        <v>51</v>
      </c>
      <c r="C29" s="5" t="s">
        <v>45</v>
      </c>
      <c r="D29" s="84">
        <v>15</v>
      </c>
      <c r="E29" s="84">
        <f>'[1]Item List 2024'!D10</f>
        <v>85</v>
      </c>
      <c r="F29" s="84">
        <f t="shared" si="0"/>
        <v>1275</v>
      </c>
      <c r="G29" s="84">
        <f t="shared" si="1"/>
        <v>637.5</v>
      </c>
    </row>
    <row r="30" spans="2:7" ht="18" customHeight="1" thickBot="1" x14ac:dyDescent="0.4">
      <c r="B30" s="5" t="s">
        <v>52</v>
      </c>
      <c r="C30" s="5" t="s">
        <v>53</v>
      </c>
      <c r="D30" s="84">
        <v>20</v>
      </c>
      <c r="E30" s="84">
        <f>'[1]Item List 2024'!D9</f>
        <v>550</v>
      </c>
      <c r="F30" s="84">
        <f t="shared" si="0"/>
        <v>11000</v>
      </c>
      <c r="G30" s="84">
        <f t="shared" si="1"/>
        <v>5500</v>
      </c>
    </row>
    <row r="31" spans="2:7" ht="18" customHeight="1" thickBot="1" x14ac:dyDescent="0.4">
      <c r="B31" s="85" t="s">
        <v>54</v>
      </c>
      <c r="C31" s="5"/>
      <c r="D31" s="84"/>
      <c r="E31" s="84"/>
      <c r="F31" s="101">
        <f>SUM(F6:F30)</f>
        <v>38592</v>
      </c>
      <c r="G31" s="101">
        <f>SUM(G6:G30)</f>
        <v>19907</v>
      </c>
    </row>
    <row r="32" spans="2:7" ht="18" customHeight="1" thickBot="1" x14ac:dyDescent="0.4">
      <c r="B32" s="85" t="s">
        <v>357</v>
      </c>
      <c r="C32" s="5"/>
      <c r="D32" s="93"/>
      <c r="E32" s="93"/>
      <c r="F32" s="102">
        <f>F3-F31</f>
        <v>63408</v>
      </c>
      <c r="G32" s="102">
        <f>G3-G31</f>
        <v>31093</v>
      </c>
    </row>
    <row r="33" spans="2:7" ht="16" thickBot="1" x14ac:dyDescent="0.4">
      <c r="B33" s="85" t="s">
        <v>55</v>
      </c>
      <c r="C33" s="5"/>
      <c r="D33" s="93"/>
      <c r="E33" s="93"/>
      <c r="F33" s="103">
        <f>F32/F3</f>
        <v>0.62164705882352944</v>
      </c>
      <c r="G33" s="103">
        <v>0.73429166666666668</v>
      </c>
    </row>
    <row r="34" spans="2:7" ht="16" thickBot="1" x14ac:dyDescent="0.4">
      <c r="B34" s="85" t="s">
        <v>56</v>
      </c>
      <c r="C34" s="5" t="s">
        <v>57</v>
      </c>
      <c r="D34" s="93"/>
      <c r="E34" s="93"/>
      <c r="F34" s="102">
        <f>F31/D3</f>
        <v>1.5134117647058825</v>
      </c>
      <c r="G34" s="102">
        <f>G31/J3</f>
        <v>1.5613333333333332</v>
      </c>
    </row>
    <row r="35" spans="2:7" ht="16" thickBot="1" x14ac:dyDescent="0.4">
      <c r="B35" s="85" t="s">
        <v>58</v>
      </c>
      <c r="C35" s="5" t="s">
        <v>59</v>
      </c>
      <c r="D35" s="93"/>
      <c r="E35" s="93"/>
      <c r="F35" s="102">
        <f>F31/E3</f>
        <v>9648</v>
      </c>
      <c r="G35" s="102">
        <f>G31/E3</f>
        <v>4976.75</v>
      </c>
    </row>
  </sheetData>
  <customSheetViews>
    <customSheetView guid="{63A97564-0E53-4191-998D-0E0D6B1DFC4B}" scale="120" topLeftCell="A17">
      <selection activeCell="G35" sqref="G35"/>
      <pageMargins left="0.7" right="0.7" top="0.75" bottom="0.75" header="0.3" footer="0.3"/>
      <pageSetup paperSize="9" orientation="portrait" r:id="rId1"/>
    </customSheetView>
    <customSheetView guid="{4F699E90-C674-486F-920D-A5FD36B53A39}" scale="120" topLeftCell="D19">
      <selection sqref="A1:XFD33"/>
      <pageMargins left="0.7" right="0.7" top="0.75" bottom="0.75" header="0.3" footer="0.3"/>
    </customSheetView>
    <customSheetView guid="{9725C355-06CF-47EE-8965-9EAAFECFEFE3}" scale="120">
      <selection activeCell="I13" sqref="I13"/>
      <pageMargins left="0.7" right="0.7" top="0.75" bottom="0.75" header="0.3" footer="0.3"/>
    </customSheetView>
    <customSheetView guid="{F593715E-C481-4F7B-9ABB-3BC8DB13B129}" scale="120">
      <selection activeCell="E15" sqref="E15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J48"/>
  <sheetViews>
    <sheetView topLeftCell="A18" zoomScale="98" zoomScaleNormal="130" workbookViewId="0">
      <selection activeCell="L26" sqref="L26"/>
    </sheetView>
  </sheetViews>
  <sheetFormatPr defaultColWidth="9.08984375" defaultRowHeight="15.5" x14ac:dyDescent="0.35"/>
  <cols>
    <col min="1" max="1" width="3.90625" customWidth="1"/>
    <col min="2" max="2" width="29.54296875" style="11" customWidth="1"/>
    <col min="3" max="3" width="12.54296875" style="11" customWidth="1"/>
    <col min="4" max="4" width="13.6328125" style="83" customWidth="1"/>
    <col min="5" max="5" width="18.36328125" style="83" customWidth="1"/>
    <col min="6" max="6" width="17.08984375" style="83" customWidth="1"/>
    <col min="7" max="7" width="15.90625" style="83" customWidth="1"/>
    <col min="10" max="10" width="9.54296875" bestFit="1" customWidth="1"/>
  </cols>
  <sheetData>
    <row r="1" spans="2:10" ht="16" thickBot="1" x14ac:dyDescent="0.4">
      <c r="B1" s="212" t="s">
        <v>476</v>
      </c>
    </row>
    <row r="2" spans="2:10" ht="19.5" customHeight="1" thickBot="1" x14ac:dyDescent="0.4">
      <c r="B2" s="5"/>
      <c r="C2" s="74" t="s">
        <v>0</v>
      </c>
      <c r="D2" s="75" t="s">
        <v>1</v>
      </c>
      <c r="E2" s="75" t="s">
        <v>107</v>
      </c>
      <c r="F2" s="75" t="s">
        <v>108</v>
      </c>
      <c r="G2" s="75" t="s">
        <v>109</v>
      </c>
    </row>
    <row r="3" spans="2:10" ht="19.5" customHeight="1" thickBot="1" x14ac:dyDescent="0.4">
      <c r="B3" s="6" t="s">
        <v>2</v>
      </c>
      <c r="C3" s="76" t="s">
        <v>477</v>
      </c>
      <c r="D3" s="77">
        <v>10200</v>
      </c>
      <c r="E3" s="77">
        <v>30</v>
      </c>
      <c r="F3" s="77">
        <f>E3*D3</f>
        <v>306000</v>
      </c>
      <c r="G3" s="77">
        <f>F3/2</f>
        <v>153000</v>
      </c>
      <c r="J3" s="87">
        <f>D3/2</f>
        <v>5100</v>
      </c>
    </row>
    <row r="4" spans="2:10" ht="19.5" customHeight="1" thickBot="1" x14ac:dyDescent="0.4">
      <c r="B4" s="6" t="s">
        <v>4</v>
      </c>
      <c r="C4" s="76"/>
      <c r="D4" s="77"/>
      <c r="E4" s="77"/>
      <c r="F4" s="77"/>
      <c r="G4" s="77"/>
    </row>
    <row r="5" spans="2:10" ht="19.5" customHeight="1" thickBot="1" x14ac:dyDescent="0.4">
      <c r="B5" s="6" t="s">
        <v>5</v>
      </c>
      <c r="C5" s="78" t="s">
        <v>0</v>
      </c>
      <c r="D5" s="79" t="s">
        <v>6</v>
      </c>
      <c r="E5" s="79" t="s">
        <v>7</v>
      </c>
      <c r="F5" s="79" t="s">
        <v>61</v>
      </c>
      <c r="G5" s="79" t="s">
        <v>62</v>
      </c>
    </row>
    <row r="6" spans="2:10" ht="19.5" customHeight="1" thickBot="1" x14ac:dyDescent="0.4">
      <c r="B6" s="7" t="s">
        <v>76</v>
      </c>
      <c r="C6" s="8" t="s">
        <v>77</v>
      </c>
      <c r="D6" s="24">
        <v>6</v>
      </c>
      <c r="E6" s="24">
        <f>'[1]Item List 2024'!D139</f>
        <v>1200</v>
      </c>
      <c r="F6" s="24">
        <f>E6*D6</f>
        <v>7200</v>
      </c>
      <c r="G6" s="24">
        <f>F6/2</f>
        <v>3600</v>
      </c>
    </row>
    <row r="7" spans="2:10" ht="19.5" customHeight="1" thickBot="1" x14ac:dyDescent="0.4">
      <c r="B7" s="7" t="s">
        <v>13</v>
      </c>
      <c r="C7" s="8" t="s">
        <v>14</v>
      </c>
      <c r="D7" s="24">
        <v>2.5</v>
      </c>
      <c r="E7" s="24">
        <f>'[1]Item List 2024'!D2</f>
        <v>600</v>
      </c>
      <c r="F7" s="24">
        <f t="shared" ref="F7:F43" si="0">E7*D7</f>
        <v>1500</v>
      </c>
      <c r="G7" s="24">
        <f t="shared" ref="G7:G43" si="1">F7/2</f>
        <v>750</v>
      </c>
    </row>
    <row r="8" spans="2:10" ht="19.5" customHeight="1" thickBot="1" x14ac:dyDescent="0.4">
      <c r="B8" s="7" t="s">
        <v>15</v>
      </c>
      <c r="C8" s="8" t="s">
        <v>14</v>
      </c>
      <c r="D8" s="24">
        <v>1.5</v>
      </c>
      <c r="E8" s="24">
        <f>'[1]Item List 2024'!D3</f>
        <v>600</v>
      </c>
      <c r="F8" s="24">
        <f t="shared" si="0"/>
        <v>900</v>
      </c>
      <c r="G8" s="24">
        <f t="shared" si="1"/>
        <v>450</v>
      </c>
    </row>
    <row r="9" spans="2:10" ht="19.5" customHeight="1" thickBot="1" x14ac:dyDescent="0.4">
      <c r="B9" s="7" t="s">
        <v>16</v>
      </c>
      <c r="C9" s="8" t="s">
        <v>14</v>
      </c>
      <c r="D9" s="24">
        <v>1</v>
      </c>
      <c r="E9" s="24">
        <f>'[1]Item List 2024'!D4</f>
        <v>600</v>
      </c>
      <c r="F9" s="24">
        <f t="shared" si="0"/>
        <v>600</v>
      </c>
      <c r="G9" s="24">
        <f t="shared" si="1"/>
        <v>300</v>
      </c>
    </row>
    <row r="10" spans="2:10" ht="19.5" customHeight="1" thickBot="1" x14ac:dyDescent="0.4">
      <c r="B10" s="7" t="s">
        <v>554</v>
      </c>
      <c r="C10" s="8" t="s">
        <v>553</v>
      </c>
      <c r="D10" s="24">
        <v>300</v>
      </c>
      <c r="E10" s="24">
        <f>'[1]Item List 2024'!D173</f>
        <v>20</v>
      </c>
      <c r="F10" s="24">
        <f t="shared" si="0"/>
        <v>6000</v>
      </c>
      <c r="G10" s="24">
        <f t="shared" si="1"/>
        <v>3000</v>
      </c>
    </row>
    <row r="11" spans="2:10" ht="19.5" customHeight="1" thickBot="1" x14ac:dyDescent="0.4">
      <c r="B11" s="7" t="s">
        <v>467</v>
      </c>
      <c r="C11" s="8" t="s">
        <v>18</v>
      </c>
      <c r="D11" s="24">
        <v>4</v>
      </c>
      <c r="E11" s="24">
        <f>'[1]Item List 2024'!D144</f>
        <v>745</v>
      </c>
      <c r="F11" s="24">
        <f t="shared" si="0"/>
        <v>2980</v>
      </c>
      <c r="G11" s="24">
        <f t="shared" si="1"/>
        <v>1490</v>
      </c>
    </row>
    <row r="12" spans="2:10" ht="19.5" customHeight="1" thickBot="1" x14ac:dyDescent="0.4">
      <c r="B12" s="7" t="str">
        <f>'[1]Item List 2024'!B146</f>
        <v>5:1:5 (45) fertilizer</v>
      </c>
      <c r="C12" s="8" t="s">
        <v>18</v>
      </c>
      <c r="D12" s="24">
        <v>4</v>
      </c>
      <c r="E12" s="24">
        <f>'[1]Item List 2024'!D146</f>
        <v>650</v>
      </c>
      <c r="F12" s="24">
        <f t="shared" si="0"/>
        <v>2600</v>
      </c>
      <c r="G12" s="24">
        <f t="shared" si="1"/>
        <v>1300</v>
      </c>
    </row>
    <row r="13" spans="2:10" ht="19.5" customHeight="1" thickBot="1" x14ac:dyDescent="0.4">
      <c r="B13" s="7" t="s">
        <v>19</v>
      </c>
      <c r="C13" s="8" t="s">
        <v>20</v>
      </c>
      <c r="D13" s="24">
        <v>20</v>
      </c>
      <c r="E13" s="24">
        <f>'[1]Item List 2024'!D152</f>
        <v>95</v>
      </c>
      <c r="F13" s="24">
        <f t="shared" si="0"/>
        <v>1900</v>
      </c>
      <c r="G13" s="24">
        <f t="shared" si="1"/>
        <v>950</v>
      </c>
    </row>
    <row r="14" spans="2:10" ht="19.5" customHeight="1" thickBot="1" x14ac:dyDescent="0.4">
      <c r="B14" s="7" t="s">
        <v>21</v>
      </c>
      <c r="C14" s="8" t="s">
        <v>18</v>
      </c>
      <c r="D14" s="24">
        <v>1</v>
      </c>
      <c r="E14" s="24">
        <f>'[1]Item List 2024'!D147</f>
        <v>570</v>
      </c>
      <c r="F14" s="24">
        <f t="shared" si="0"/>
        <v>570</v>
      </c>
      <c r="G14" s="24">
        <f t="shared" si="1"/>
        <v>285</v>
      </c>
    </row>
    <row r="15" spans="2:10" ht="19.5" customHeight="1" thickBot="1" x14ac:dyDescent="0.4">
      <c r="B15" s="7" t="s">
        <v>385</v>
      </c>
      <c r="C15" s="8" t="s">
        <v>386</v>
      </c>
      <c r="D15" s="24">
        <v>4</v>
      </c>
      <c r="E15" s="24">
        <f>'[1]Item List 2024'!D8</f>
        <v>550</v>
      </c>
      <c r="F15" s="24">
        <f t="shared" si="0"/>
        <v>2200</v>
      </c>
      <c r="G15" s="24">
        <f t="shared" si="1"/>
        <v>1100</v>
      </c>
    </row>
    <row r="16" spans="2:10" ht="19.5" customHeight="1" thickBot="1" x14ac:dyDescent="0.4">
      <c r="B16" s="7" t="s">
        <v>22</v>
      </c>
      <c r="C16" s="8" t="s">
        <v>23</v>
      </c>
      <c r="D16" s="80">
        <v>1000</v>
      </c>
      <c r="E16" s="24">
        <f>'Item List 2024'!D8</f>
        <v>2.8</v>
      </c>
      <c r="F16" s="24">
        <f t="shared" si="0"/>
        <v>2800</v>
      </c>
      <c r="G16" s="24">
        <f t="shared" si="1"/>
        <v>1400</v>
      </c>
    </row>
    <row r="17" spans="2:7" ht="19.5" customHeight="1" thickBot="1" x14ac:dyDescent="0.4">
      <c r="B17" s="7" t="s">
        <v>78</v>
      </c>
      <c r="C17" s="81"/>
      <c r="D17" s="80">
        <v>1</v>
      </c>
      <c r="E17" s="24">
        <f>'[1]Item List 2024'!D7</f>
        <v>1000</v>
      </c>
      <c r="F17" s="24">
        <f t="shared" si="0"/>
        <v>1000</v>
      </c>
      <c r="G17" s="24">
        <f t="shared" si="1"/>
        <v>500</v>
      </c>
    </row>
    <row r="18" spans="2:7" ht="19.5" customHeight="1" thickBot="1" x14ac:dyDescent="0.4">
      <c r="B18" s="6" t="s">
        <v>25</v>
      </c>
      <c r="C18" s="81"/>
      <c r="D18" s="80"/>
      <c r="E18" s="80"/>
      <c r="F18" s="24"/>
      <c r="G18" s="24"/>
    </row>
    <row r="19" spans="2:7" ht="19.5" customHeight="1" thickBot="1" x14ac:dyDescent="0.4">
      <c r="B19" s="115" t="s">
        <v>381</v>
      </c>
      <c r="C19" s="81"/>
      <c r="D19" s="80"/>
      <c r="E19" s="80"/>
      <c r="F19" s="24"/>
      <c r="G19" s="24"/>
    </row>
    <row r="20" spans="2:7" ht="19.5" customHeight="1" thickBot="1" x14ac:dyDescent="0.4">
      <c r="B20" s="7" t="s">
        <v>555</v>
      </c>
      <c r="C20" s="8" t="s">
        <v>34</v>
      </c>
      <c r="D20" s="24">
        <v>1</v>
      </c>
      <c r="E20" s="24">
        <f>'[1]Item List 2024'!D236</f>
        <v>744</v>
      </c>
      <c r="F20" s="24">
        <f t="shared" si="0"/>
        <v>744</v>
      </c>
      <c r="G20" s="24">
        <f>F20</f>
        <v>744</v>
      </c>
    </row>
    <row r="21" spans="2:7" ht="19.5" customHeight="1" thickBot="1" x14ac:dyDescent="0.4">
      <c r="B21" s="7" t="str">
        <f>'[1]Item List 2024'!B356</f>
        <v xml:space="preserve">Agromectin </v>
      </c>
      <c r="C21" s="8" t="s">
        <v>34</v>
      </c>
      <c r="D21" s="24">
        <v>1</v>
      </c>
      <c r="E21" s="24">
        <f>'[1]Item List 2024'!D356</f>
        <v>260</v>
      </c>
      <c r="F21" s="24">
        <f>E21*D21</f>
        <v>260</v>
      </c>
      <c r="G21" s="24">
        <f>F21</f>
        <v>260</v>
      </c>
    </row>
    <row r="22" spans="2:7" ht="19.5" customHeight="1" thickBot="1" x14ac:dyDescent="0.4">
      <c r="B22" s="7" t="str">
        <f>'[1]Item List 2024'!B216</f>
        <v>Garden Ripcod</v>
      </c>
      <c r="C22" s="8" t="s">
        <v>34</v>
      </c>
      <c r="D22" s="24">
        <v>1</v>
      </c>
      <c r="E22" s="24">
        <f>'[1]Item List 2024'!D216</f>
        <v>300</v>
      </c>
      <c r="F22" s="24">
        <f t="shared" ref="F22" si="2">E22*D22</f>
        <v>300</v>
      </c>
      <c r="G22" s="24">
        <f>F22</f>
        <v>300</v>
      </c>
    </row>
    <row r="23" spans="2:7" ht="19.5" customHeight="1" thickBot="1" x14ac:dyDescent="0.4">
      <c r="B23" s="115" t="s">
        <v>382</v>
      </c>
      <c r="C23" s="8"/>
      <c r="D23" s="24"/>
      <c r="E23" s="24"/>
      <c r="F23" s="24"/>
      <c r="G23" s="24"/>
    </row>
    <row r="24" spans="2:7" ht="19.5" customHeight="1" thickBot="1" x14ac:dyDescent="0.4">
      <c r="B24" s="115"/>
      <c r="C24" s="8"/>
      <c r="D24" s="24"/>
      <c r="E24" s="24"/>
      <c r="F24" s="24"/>
      <c r="G24" s="24"/>
    </row>
    <row r="25" spans="2:7" ht="19.5" customHeight="1" thickBot="1" x14ac:dyDescent="0.4">
      <c r="B25" s="7" t="s">
        <v>96</v>
      </c>
      <c r="C25" s="8" t="s">
        <v>32</v>
      </c>
      <c r="D25" s="24">
        <v>1</v>
      </c>
      <c r="E25" s="24">
        <f>'[1]Item List 2024'!D183</f>
        <v>470</v>
      </c>
      <c r="F25" s="24">
        <f>E25*D25</f>
        <v>470</v>
      </c>
      <c r="G25" s="62">
        <f t="shared" si="1"/>
        <v>235</v>
      </c>
    </row>
    <row r="26" spans="2:7" ht="19.5" customHeight="1" thickBot="1" x14ac:dyDescent="0.4">
      <c r="B26" s="7" t="s">
        <v>542</v>
      </c>
      <c r="C26" s="8" t="s">
        <v>576</v>
      </c>
      <c r="D26" s="24">
        <v>2</v>
      </c>
      <c r="E26" s="24">
        <f>'Item List 2024'!D185</f>
        <v>340</v>
      </c>
      <c r="F26" s="24">
        <f>E26*D26</f>
        <v>680</v>
      </c>
      <c r="G26" s="62">
        <f t="shared" si="1"/>
        <v>340</v>
      </c>
    </row>
    <row r="27" spans="2:7" ht="19.5" customHeight="1" thickBot="1" x14ac:dyDescent="0.4">
      <c r="B27" s="7" t="s">
        <v>514</v>
      </c>
      <c r="C27" s="8" t="s">
        <v>34</v>
      </c>
      <c r="D27" s="24">
        <v>2</v>
      </c>
      <c r="E27" s="24">
        <f>'Item List 2024'!D181</f>
        <v>200</v>
      </c>
      <c r="F27" s="24">
        <f t="shared" si="0"/>
        <v>400</v>
      </c>
      <c r="G27" s="62">
        <f>F27</f>
        <v>400</v>
      </c>
    </row>
    <row r="28" spans="2:7" ht="19.5" customHeight="1" thickBot="1" x14ac:dyDescent="0.4">
      <c r="B28" s="7" t="s">
        <v>517</v>
      </c>
      <c r="C28" s="8" t="s">
        <v>34</v>
      </c>
      <c r="D28" s="24">
        <v>1</v>
      </c>
      <c r="E28" s="24">
        <f>'[1]Item List 2024'!D191</f>
        <v>462</v>
      </c>
      <c r="F28" s="24">
        <f>E28*D28</f>
        <v>462</v>
      </c>
      <c r="G28" s="62">
        <f>F28</f>
        <v>462</v>
      </c>
    </row>
    <row r="29" spans="2:7" ht="19.5" customHeight="1" thickBot="1" x14ac:dyDescent="0.4">
      <c r="B29" s="7" t="s">
        <v>566</v>
      </c>
      <c r="C29" s="8" t="s">
        <v>567</v>
      </c>
      <c r="D29" s="24">
        <v>3</v>
      </c>
      <c r="E29" s="24">
        <f>'[1]Item List 2024'!D235</f>
        <v>180</v>
      </c>
      <c r="F29" s="24">
        <f>E29*D29</f>
        <v>540</v>
      </c>
      <c r="G29" s="62">
        <f>F29</f>
        <v>540</v>
      </c>
    </row>
    <row r="30" spans="2:7" ht="19.5" customHeight="1" thickBot="1" x14ac:dyDescent="0.4">
      <c r="B30" s="115" t="s">
        <v>403</v>
      </c>
      <c r="C30" s="8"/>
      <c r="D30" s="24"/>
      <c r="E30" s="24"/>
      <c r="F30" s="24"/>
      <c r="G30" s="62"/>
    </row>
    <row r="31" spans="2:7" ht="19.5" customHeight="1" x14ac:dyDescent="0.35">
      <c r="B31" s="167" t="s">
        <v>37</v>
      </c>
      <c r="C31" s="168" t="s">
        <v>26</v>
      </c>
      <c r="D31" s="169">
        <v>1</v>
      </c>
      <c r="E31" s="169">
        <f>'[1]Item List 2024'!D155</f>
        <v>650</v>
      </c>
      <c r="F31" s="169">
        <f>E31*D31</f>
        <v>650</v>
      </c>
      <c r="G31" s="220">
        <f>F31/2</f>
        <v>325</v>
      </c>
    </row>
    <row r="32" spans="2:7" ht="19.5" customHeight="1" x14ac:dyDescent="0.35">
      <c r="B32" s="172" t="s">
        <v>428</v>
      </c>
      <c r="C32" s="116" t="s">
        <v>26</v>
      </c>
      <c r="D32" s="138">
        <v>1</v>
      </c>
      <c r="E32" s="138">
        <f>'[1]Item List 2024'!D172</f>
        <v>560</v>
      </c>
      <c r="F32" s="138">
        <f>E32*D32</f>
        <v>560</v>
      </c>
      <c r="G32" s="220">
        <f>F32/2</f>
        <v>280</v>
      </c>
    </row>
    <row r="33" spans="2:7" ht="19.5" customHeight="1" thickBot="1" x14ac:dyDescent="0.4">
      <c r="B33" s="173" t="s">
        <v>38</v>
      </c>
      <c r="C33" s="174" t="s">
        <v>39</v>
      </c>
      <c r="D33" s="175">
        <v>1</v>
      </c>
      <c r="E33" s="175">
        <f>'[1]Item List 2024'!D260</f>
        <v>470</v>
      </c>
      <c r="F33" s="175">
        <f t="shared" ref="F33" si="3">D33*E33</f>
        <v>470</v>
      </c>
      <c r="G33" s="221">
        <f>F33</f>
        <v>470</v>
      </c>
    </row>
    <row r="34" spans="2:7" ht="19.5" customHeight="1" thickBot="1" x14ac:dyDescent="0.4">
      <c r="B34" s="213" t="s">
        <v>404</v>
      </c>
      <c r="E34" s="80"/>
      <c r="F34" s="24"/>
      <c r="G34" s="24"/>
    </row>
    <row r="35" spans="2:7" ht="19.5" customHeight="1" thickBot="1" x14ac:dyDescent="0.4">
      <c r="B35" s="7" t="s">
        <v>68</v>
      </c>
      <c r="C35" s="8" t="s">
        <v>45</v>
      </c>
      <c r="D35" s="24">
        <v>10</v>
      </c>
      <c r="E35" s="24">
        <f>'[1]Item List 2024'!D10</f>
        <v>85</v>
      </c>
      <c r="F35" s="24">
        <f t="shared" si="0"/>
        <v>850</v>
      </c>
      <c r="G35" s="24">
        <f t="shared" si="1"/>
        <v>425</v>
      </c>
    </row>
    <row r="36" spans="2:7" ht="19.5" customHeight="1" thickBot="1" x14ac:dyDescent="0.4">
      <c r="B36" s="7" t="s">
        <v>47</v>
      </c>
      <c r="C36" s="8" t="s">
        <v>45</v>
      </c>
      <c r="D36" s="24">
        <v>30</v>
      </c>
      <c r="E36" s="24">
        <f>$E$35</f>
        <v>85</v>
      </c>
      <c r="F36" s="24">
        <f t="shared" si="0"/>
        <v>2550</v>
      </c>
      <c r="G36" s="24">
        <f t="shared" si="1"/>
        <v>1275</v>
      </c>
    </row>
    <row r="37" spans="2:7" ht="19.5" customHeight="1" thickBot="1" x14ac:dyDescent="0.4">
      <c r="B37" s="7" t="s">
        <v>573</v>
      </c>
      <c r="C37" s="8" t="s">
        <v>45</v>
      </c>
      <c r="D37" s="24">
        <v>15</v>
      </c>
      <c r="E37" s="24">
        <f>'Item List 2024'!D11</f>
        <v>85</v>
      </c>
      <c r="F37" s="24">
        <f t="shared" si="0"/>
        <v>1275</v>
      </c>
      <c r="G37" s="24">
        <f t="shared" si="1"/>
        <v>637.5</v>
      </c>
    </row>
    <row r="38" spans="2:7" ht="19.5" customHeight="1" thickBot="1" x14ac:dyDescent="0.4">
      <c r="B38" s="7" t="s">
        <v>570</v>
      </c>
      <c r="C38" s="8" t="s">
        <v>45</v>
      </c>
      <c r="D38" s="24">
        <v>3</v>
      </c>
      <c r="E38" s="24">
        <f>'Item List 2024'!D11</f>
        <v>85</v>
      </c>
      <c r="F38" s="24">
        <f t="shared" si="0"/>
        <v>255</v>
      </c>
      <c r="G38" s="24">
        <f t="shared" si="1"/>
        <v>127.5</v>
      </c>
    </row>
    <row r="39" spans="2:7" ht="19.5" customHeight="1" thickBot="1" x14ac:dyDescent="0.4">
      <c r="B39" s="7" t="s">
        <v>48</v>
      </c>
      <c r="C39" s="8" t="s">
        <v>45</v>
      </c>
      <c r="D39" s="24">
        <v>3</v>
      </c>
      <c r="E39" s="24">
        <f t="shared" ref="E39:E42" si="4">$E$35</f>
        <v>85</v>
      </c>
      <c r="F39" s="24">
        <f t="shared" si="0"/>
        <v>255</v>
      </c>
      <c r="G39" s="24">
        <f t="shared" si="1"/>
        <v>127.5</v>
      </c>
    </row>
    <row r="40" spans="2:7" ht="19.5" customHeight="1" thickBot="1" x14ac:dyDescent="0.4">
      <c r="B40" s="7" t="s">
        <v>50</v>
      </c>
      <c r="C40" s="8" t="s">
        <v>45</v>
      </c>
      <c r="D40" s="24">
        <v>8</v>
      </c>
      <c r="E40" s="24">
        <f t="shared" si="4"/>
        <v>85</v>
      </c>
      <c r="F40" s="24">
        <f t="shared" si="0"/>
        <v>680</v>
      </c>
      <c r="G40" s="24">
        <f t="shared" si="1"/>
        <v>340</v>
      </c>
    </row>
    <row r="41" spans="2:7" ht="19.5" customHeight="1" thickBot="1" x14ac:dyDescent="0.4">
      <c r="B41" s="7" t="s">
        <v>22</v>
      </c>
      <c r="C41" s="8" t="s">
        <v>45</v>
      </c>
      <c r="D41" s="24">
        <v>8</v>
      </c>
      <c r="E41" s="24">
        <f t="shared" si="4"/>
        <v>85</v>
      </c>
      <c r="F41" s="24">
        <f t="shared" si="0"/>
        <v>680</v>
      </c>
      <c r="G41" s="24">
        <f t="shared" si="1"/>
        <v>340</v>
      </c>
    </row>
    <row r="42" spans="2:7" ht="19.5" customHeight="1" thickBot="1" x14ac:dyDescent="0.4">
      <c r="B42" s="7" t="s">
        <v>51</v>
      </c>
      <c r="C42" s="8" t="s">
        <v>45</v>
      </c>
      <c r="D42" s="24">
        <v>15</v>
      </c>
      <c r="E42" s="24">
        <f t="shared" si="4"/>
        <v>85</v>
      </c>
      <c r="F42" s="24">
        <f t="shared" si="0"/>
        <v>1275</v>
      </c>
      <c r="G42" s="24">
        <f t="shared" si="1"/>
        <v>637.5</v>
      </c>
    </row>
    <row r="43" spans="2:7" ht="19.5" customHeight="1" thickBot="1" x14ac:dyDescent="0.4">
      <c r="B43" s="7" t="s">
        <v>52</v>
      </c>
      <c r="C43" s="8" t="s">
        <v>53</v>
      </c>
      <c r="D43" s="24">
        <v>100</v>
      </c>
      <c r="E43" s="24">
        <f>'[1]Item List 2024'!D9</f>
        <v>550</v>
      </c>
      <c r="F43" s="24">
        <f t="shared" si="0"/>
        <v>55000</v>
      </c>
      <c r="G43" s="24">
        <f t="shared" si="1"/>
        <v>27500</v>
      </c>
    </row>
    <row r="44" spans="2:7" ht="19.5" customHeight="1" thickBot="1" x14ac:dyDescent="0.4">
      <c r="B44" s="6" t="s">
        <v>54</v>
      </c>
      <c r="C44" s="81"/>
      <c r="D44" s="80"/>
      <c r="E44" s="80"/>
      <c r="F44" s="96">
        <f>SUM(F6:F43)</f>
        <v>98606</v>
      </c>
      <c r="G44" s="96">
        <f>SUM(G6:G43)</f>
        <v>50891</v>
      </c>
    </row>
    <row r="45" spans="2:7" ht="19.5" customHeight="1" thickBot="1" x14ac:dyDescent="0.4">
      <c r="B45" s="6" t="s">
        <v>357</v>
      </c>
      <c r="C45" s="81"/>
      <c r="D45" s="80"/>
      <c r="E45" s="80"/>
      <c r="F45" s="96">
        <f>F3-F44</f>
        <v>207394</v>
      </c>
      <c r="G45" s="96">
        <f>G3-G44</f>
        <v>102109</v>
      </c>
    </row>
    <row r="46" spans="2:7" ht="19.5" customHeight="1" thickBot="1" x14ac:dyDescent="0.4">
      <c r="B46" s="6" t="s">
        <v>55</v>
      </c>
      <c r="C46" s="81"/>
      <c r="D46" s="80"/>
      <c r="E46" s="80"/>
      <c r="F46" s="97">
        <f>F45/F3</f>
        <v>0.67775816993464055</v>
      </c>
      <c r="G46" s="97">
        <f>G45/G3</f>
        <v>0.66737908496732024</v>
      </c>
    </row>
    <row r="47" spans="2:7" ht="19.5" customHeight="1" thickBot="1" x14ac:dyDescent="0.4">
      <c r="B47" s="6" t="s">
        <v>56</v>
      </c>
      <c r="C47" s="8" t="s">
        <v>57</v>
      </c>
      <c r="D47" s="80"/>
      <c r="E47" s="80"/>
      <c r="F47" s="96">
        <f>F44/D3</f>
        <v>9.667254901960785</v>
      </c>
      <c r="G47" s="96">
        <f>G44/J3</f>
        <v>9.9786274509803921</v>
      </c>
    </row>
    <row r="48" spans="2:7" ht="19.5" customHeight="1" thickBot="1" x14ac:dyDescent="0.4">
      <c r="B48" s="6" t="s">
        <v>81</v>
      </c>
      <c r="C48" s="8" t="s">
        <v>59</v>
      </c>
      <c r="D48" s="80"/>
      <c r="E48" s="80"/>
      <c r="F48" s="96">
        <f>F44/E3</f>
        <v>3286.8666666666668</v>
      </c>
      <c r="G48" s="96">
        <f>G44/E3</f>
        <v>1696.3666666666666</v>
      </c>
    </row>
  </sheetData>
  <customSheetViews>
    <customSheetView guid="{63A97564-0E53-4191-998D-0E0D6B1DFC4B}" scale="98">
      <selection activeCell="F27" sqref="F27"/>
      <pageMargins left="0.7" right="0.7" top="0.75" bottom="0.75" header="0.3" footer="0.3"/>
      <pageSetup paperSize="9" orientation="portrait" verticalDpi="0" r:id="rId1"/>
    </customSheetView>
    <customSheetView guid="{4F699E90-C674-486F-920D-A5FD36B53A39}" scale="98" topLeftCell="A30">
      <selection activeCell="C3" sqref="C3"/>
      <pageMargins left="0.7" right="0.7" top="0.75" bottom="0.75" header="0.3" footer="0.3"/>
      <pageSetup paperSize="9" orientation="portrait" verticalDpi="0" r:id="rId2"/>
    </customSheetView>
    <customSheetView guid="{9725C355-06CF-47EE-8965-9EAAFECFEFE3}" scale="98" topLeftCell="A33">
      <selection activeCell="G44" sqref="G44"/>
      <pageMargins left="0.7" right="0.7" top="0.75" bottom="0.75" header="0.3" footer="0.3"/>
      <pageSetup paperSize="9" orientation="portrait" verticalDpi="0" r:id="rId3"/>
    </customSheetView>
    <customSheetView guid="{F593715E-C481-4F7B-9ABB-3BC8DB13B129}" scale="98" topLeftCell="A25">
      <selection activeCell="G34" sqref="G34:G35"/>
      <pageMargins left="0.7" right="0.7" top="0.75" bottom="0.75" header="0.3" footer="0.3"/>
      <pageSetup paperSize="9" orientation="portrait" verticalDpi="0" r:id="rId4"/>
    </customSheetView>
  </customSheetViews>
  <pageMargins left="0.7" right="0.7" top="0.75" bottom="0.75" header="0.3" footer="0.3"/>
  <pageSetup paperSize="9" orientation="portrait" verticalDpi="0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"/>
  <sheetViews>
    <sheetView topLeftCell="B1" zoomScale="140" zoomScaleNormal="140" workbookViewId="0">
      <selection activeCell="B10" sqref="B10"/>
    </sheetView>
  </sheetViews>
  <sheetFormatPr defaultRowHeight="14.5" x14ac:dyDescent="0.35"/>
  <cols>
    <col min="1" max="1" width="11.36328125" customWidth="1"/>
    <col min="4" max="4" width="12" customWidth="1"/>
    <col min="7" max="7" width="17" customWidth="1"/>
    <col min="9" max="9" width="14.453125" customWidth="1"/>
    <col min="10" max="10" width="14.54296875" customWidth="1"/>
  </cols>
  <sheetData>
    <row r="1" spans="1:14" x14ac:dyDescent="0.35">
      <c r="A1" t="s">
        <v>337</v>
      </c>
    </row>
    <row r="2" spans="1:14" x14ac:dyDescent="0.35">
      <c r="A2" s="53" t="s">
        <v>338</v>
      </c>
      <c r="B2" t="s">
        <v>345</v>
      </c>
      <c r="C2" t="s">
        <v>111</v>
      </c>
      <c r="D2" t="s">
        <v>112</v>
      </c>
      <c r="E2" t="s">
        <v>114</v>
      </c>
      <c r="F2" t="s">
        <v>346</v>
      </c>
      <c r="G2" t="s">
        <v>115</v>
      </c>
      <c r="H2" t="s">
        <v>116</v>
      </c>
      <c r="I2" t="s">
        <v>347</v>
      </c>
      <c r="J2" t="s">
        <v>118</v>
      </c>
      <c r="K2" t="s">
        <v>348</v>
      </c>
      <c r="L2" t="s">
        <v>119</v>
      </c>
      <c r="M2" t="s">
        <v>349</v>
      </c>
      <c r="N2" t="s">
        <v>122</v>
      </c>
    </row>
    <row r="3" spans="1:14" x14ac:dyDescent="0.35">
      <c r="A3" t="s">
        <v>339</v>
      </c>
    </row>
    <row r="4" spans="1:14" x14ac:dyDescent="0.35">
      <c r="A4" t="s">
        <v>340</v>
      </c>
    </row>
    <row r="5" spans="1:14" x14ac:dyDescent="0.35">
      <c r="A5" t="s">
        <v>350</v>
      </c>
    </row>
    <row r="6" spans="1:14" x14ac:dyDescent="0.35">
      <c r="A6" t="s">
        <v>341</v>
      </c>
    </row>
    <row r="7" spans="1:14" x14ac:dyDescent="0.35">
      <c r="A7" t="s">
        <v>342</v>
      </c>
    </row>
    <row r="8" spans="1:14" x14ac:dyDescent="0.35">
      <c r="A8" t="s">
        <v>351</v>
      </c>
    </row>
    <row r="9" spans="1:14" x14ac:dyDescent="0.35">
      <c r="A9" t="s">
        <v>352</v>
      </c>
    </row>
    <row r="10" spans="1:14" x14ac:dyDescent="0.35">
      <c r="A10" t="s">
        <v>337</v>
      </c>
      <c r="B10" t="e">
        <f>AVERAGE(B3:B7)</f>
        <v>#DIV/0!</v>
      </c>
      <c r="C10" t="e">
        <f t="shared" ref="C10:N10" si="0">AVERAGE(C3:C7)</f>
        <v>#DIV/0!</v>
      </c>
      <c r="D10" t="e">
        <f t="shared" si="0"/>
        <v>#DIV/0!</v>
      </c>
      <c r="E10" t="e">
        <f t="shared" si="0"/>
        <v>#DIV/0!</v>
      </c>
      <c r="F10" t="e">
        <f t="shared" si="0"/>
        <v>#DIV/0!</v>
      </c>
      <c r="G10" t="e">
        <f t="shared" si="0"/>
        <v>#DIV/0!</v>
      </c>
      <c r="H10" t="e">
        <f t="shared" si="0"/>
        <v>#DIV/0!</v>
      </c>
      <c r="I10" t="e">
        <f t="shared" si="0"/>
        <v>#DIV/0!</v>
      </c>
      <c r="J10" t="e">
        <f t="shared" si="0"/>
        <v>#DIV/0!</v>
      </c>
      <c r="K10" t="e">
        <f t="shared" si="0"/>
        <v>#DIV/0!</v>
      </c>
      <c r="L10" t="e">
        <f t="shared" si="0"/>
        <v>#DIV/0!</v>
      </c>
      <c r="M10" t="e">
        <f t="shared" si="0"/>
        <v>#DIV/0!</v>
      </c>
      <c r="N10" t="e">
        <f t="shared" si="0"/>
        <v>#DIV/0!</v>
      </c>
    </row>
    <row r="11" spans="1:14" x14ac:dyDescent="0.35">
      <c r="A11" t="s">
        <v>343</v>
      </c>
      <c r="B11" s="54">
        <v>0.95</v>
      </c>
      <c r="C11" s="54">
        <v>0.95</v>
      </c>
      <c r="D11" s="54">
        <v>0.95</v>
      </c>
      <c r="E11" s="54">
        <v>0.95</v>
      </c>
      <c r="F11" s="54">
        <v>0.95</v>
      </c>
      <c r="G11" s="54">
        <v>0.95</v>
      </c>
      <c r="H11" s="54">
        <v>0.95</v>
      </c>
      <c r="I11" s="54">
        <v>0.95</v>
      </c>
      <c r="J11" s="54">
        <v>0.95</v>
      </c>
      <c r="K11" s="54">
        <v>0.95</v>
      </c>
      <c r="L11" s="54">
        <v>0.95</v>
      </c>
      <c r="M11" s="54">
        <v>0.95</v>
      </c>
      <c r="N11" s="54">
        <v>0.95</v>
      </c>
    </row>
    <row r="12" spans="1:14" x14ac:dyDescent="0.35">
      <c r="A12" t="s">
        <v>344</v>
      </c>
      <c r="B12" t="e">
        <f>B11*B10</f>
        <v>#DIV/0!</v>
      </c>
      <c r="C12" t="e">
        <f>C11*C10</f>
        <v>#DIV/0!</v>
      </c>
      <c r="D12" t="e">
        <f>D11*D10</f>
        <v>#DIV/0!</v>
      </c>
      <c r="E12" t="e">
        <f>E11*E10</f>
        <v>#DIV/0!</v>
      </c>
      <c r="F12" t="e">
        <f>F11*F10</f>
        <v>#DIV/0!</v>
      </c>
      <c r="G12" t="e">
        <f t="shared" ref="G12:L12" si="1">G11*G10</f>
        <v>#DIV/0!</v>
      </c>
      <c r="H12" t="e">
        <f t="shared" si="1"/>
        <v>#DIV/0!</v>
      </c>
      <c r="I12" t="e">
        <f t="shared" si="1"/>
        <v>#DIV/0!</v>
      </c>
      <c r="J12" t="e">
        <f t="shared" si="1"/>
        <v>#DIV/0!</v>
      </c>
      <c r="K12" t="e">
        <f t="shared" si="1"/>
        <v>#DIV/0!</v>
      </c>
      <c r="L12" t="e">
        <f t="shared" si="1"/>
        <v>#DIV/0!</v>
      </c>
    </row>
    <row r="17" spans="1:1" x14ac:dyDescent="0.35">
      <c r="A17" s="26"/>
    </row>
  </sheetData>
  <customSheetViews>
    <customSheetView guid="{63A97564-0E53-4191-998D-0E0D6B1DFC4B}" scale="140" state="hidden" topLeftCell="B1">
      <selection activeCell="B10" sqref="B10"/>
      <pageMargins left="0.7" right="0.7" top="0.75" bottom="0.75" header="0.3" footer="0.3"/>
      <pageSetup paperSize="9" orientation="portrait" verticalDpi="0" r:id="rId1"/>
    </customSheetView>
    <customSheetView guid="{4F699E90-C674-486F-920D-A5FD36B53A39}" scale="140" state="hidden" topLeftCell="B1">
      <selection activeCell="B10" sqref="B10"/>
      <pageMargins left="0.7" right="0.7" top="0.75" bottom="0.75" header="0.3" footer="0.3"/>
      <pageSetup paperSize="9" orientation="portrait" verticalDpi="0" r:id="rId2"/>
    </customSheetView>
    <customSheetView guid="{9725C355-06CF-47EE-8965-9EAAFECFEFE3}" scale="140" state="hidden" topLeftCell="B1">
      <selection activeCell="B10" sqref="B10"/>
      <pageMargins left="0.7" right="0.7" top="0.75" bottom="0.75" header="0.3" footer="0.3"/>
      <pageSetup paperSize="9" orientation="portrait" verticalDpi="0" r:id="rId3"/>
    </customSheetView>
    <customSheetView guid="{F593715E-C481-4F7B-9ABB-3BC8DB13B129}" scale="140" state="hidden" topLeftCell="B1">
      <selection activeCell="B10" sqref="B10"/>
      <pageMargins left="0.7" right="0.7" top="0.75" bottom="0.75" header="0.3" footer="0.3"/>
      <pageSetup paperSize="9" orientation="portrait" verticalDpi="0" r:id="rId4"/>
    </customSheetView>
  </customSheetViews>
  <pageMargins left="0.7" right="0.7" top="0.75" bottom="0.75" header="0.3" footer="0.3"/>
  <pageSetup paperSize="9" orientation="portrait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6"/>
  <sheetViews>
    <sheetView topLeftCell="A17" zoomScaleNormal="120" workbookViewId="0">
      <selection activeCell="A29" sqref="A29:XFD29"/>
    </sheetView>
  </sheetViews>
  <sheetFormatPr defaultRowHeight="15.5" x14ac:dyDescent="0.35"/>
  <cols>
    <col min="1" max="1" width="27.453125" style="9" customWidth="1"/>
    <col min="2" max="2" width="11.453125" style="9" customWidth="1"/>
    <col min="3" max="3" width="11.08984375" style="16" customWidth="1"/>
    <col min="4" max="4" width="14.54296875" style="16" customWidth="1"/>
    <col min="5" max="5" width="13" style="16" customWidth="1"/>
    <col min="6" max="6" width="15.6328125" style="16" customWidth="1"/>
    <col min="8" max="8" width="18" customWidth="1"/>
  </cols>
  <sheetData>
    <row r="1" spans="1:9" ht="17.25" customHeight="1" x14ac:dyDescent="0.35">
      <c r="A1" s="224" t="s">
        <v>413</v>
      </c>
      <c r="B1" s="224"/>
      <c r="C1" s="224"/>
      <c r="D1" s="224"/>
      <c r="E1" s="224"/>
      <c r="F1" s="224"/>
    </row>
    <row r="2" spans="1:9" ht="17.25" customHeight="1" x14ac:dyDescent="0.35">
      <c r="A2" s="17"/>
      <c r="B2" s="18" t="s">
        <v>0</v>
      </c>
      <c r="C2" s="19" t="s">
        <v>1</v>
      </c>
      <c r="D2" s="19" t="s">
        <v>107</v>
      </c>
      <c r="E2" s="19" t="s">
        <v>108</v>
      </c>
      <c r="F2" s="19" t="s">
        <v>109</v>
      </c>
      <c r="H2" s="104"/>
      <c r="I2" s="104"/>
    </row>
    <row r="3" spans="1:9" ht="17.25" customHeight="1" x14ac:dyDescent="0.35">
      <c r="A3" s="18" t="s">
        <v>2</v>
      </c>
      <c r="B3" s="17" t="s">
        <v>3</v>
      </c>
      <c r="C3" s="20">
        <v>30</v>
      </c>
      <c r="D3" s="20">
        <v>5100</v>
      </c>
      <c r="E3" s="20">
        <f>C3*D3</f>
        <v>153000</v>
      </c>
      <c r="F3" s="20">
        <f>E3/2</f>
        <v>76500</v>
      </c>
    </row>
    <row r="4" spans="1:9" ht="17.25" customHeight="1" x14ac:dyDescent="0.35">
      <c r="A4" s="18" t="s">
        <v>4</v>
      </c>
      <c r="B4" s="17"/>
      <c r="C4" s="20"/>
      <c r="D4" s="20"/>
      <c r="E4" s="20"/>
      <c r="F4" s="20"/>
    </row>
    <row r="5" spans="1:9" ht="17.25" customHeight="1" x14ac:dyDescent="0.35">
      <c r="A5" s="18" t="s">
        <v>5</v>
      </c>
      <c r="B5" s="18" t="s">
        <v>0</v>
      </c>
      <c r="C5" s="19" t="s">
        <v>6</v>
      </c>
      <c r="D5" s="19" t="s">
        <v>7</v>
      </c>
      <c r="E5" s="19" t="s">
        <v>8</v>
      </c>
      <c r="F5" s="21" t="s">
        <v>9</v>
      </c>
      <c r="H5" s="104"/>
    </row>
    <row r="6" spans="1:9" ht="17.25" customHeight="1" x14ac:dyDescent="0.35">
      <c r="A6" s="17" t="s">
        <v>380</v>
      </c>
      <c r="B6" s="17" t="s">
        <v>11</v>
      </c>
      <c r="C6" s="22">
        <v>16</v>
      </c>
      <c r="D6" s="22">
        <f>'Item List 2024'!D313</f>
        <v>1250</v>
      </c>
      <c r="E6" s="22">
        <f>C6*D6</f>
        <v>20000</v>
      </c>
      <c r="F6" s="22">
        <f>E6/2</f>
        <v>10000</v>
      </c>
    </row>
    <row r="7" spans="1:9" ht="17.25" customHeight="1" x14ac:dyDescent="0.35">
      <c r="A7" s="17" t="s">
        <v>12</v>
      </c>
      <c r="B7" s="17">
        <v>1000</v>
      </c>
      <c r="C7" s="22">
        <v>0.8</v>
      </c>
      <c r="D7" s="22">
        <f>'Item List 2024'!D313</f>
        <v>1250</v>
      </c>
      <c r="E7" s="22">
        <f t="shared" ref="E7:E51" si="0">C7*D7</f>
        <v>1000</v>
      </c>
      <c r="F7" s="22">
        <f t="shared" ref="F7:F51" si="1">E7/2</f>
        <v>500</v>
      </c>
    </row>
    <row r="8" spans="1:9" ht="17.25" customHeight="1" x14ac:dyDescent="0.35">
      <c r="A8" s="17" t="s">
        <v>13</v>
      </c>
      <c r="B8" s="17" t="s">
        <v>14</v>
      </c>
      <c r="C8" s="20">
        <v>2.5</v>
      </c>
      <c r="D8" s="20">
        <f>'Item List 2024'!D2</f>
        <v>600</v>
      </c>
      <c r="E8" s="20">
        <f t="shared" si="0"/>
        <v>1500</v>
      </c>
      <c r="F8" s="22">
        <f t="shared" si="1"/>
        <v>750</v>
      </c>
    </row>
    <row r="9" spans="1:9" ht="17.25" customHeight="1" x14ac:dyDescent="0.35">
      <c r="A9" s="17" t="s">
        <v>15</v>
      </c>
      <c r="B9" s="17" t="s">
        <v>14</v>
      </c>
      <c r="C9" s="20">
        <v>1.5</v>
      </c>
      <c r="D9" s="20">
        <f>'Item List 2024'!D3</f>
        <v>600</v>
      </c>
      <c r="E9" s="20">
        <f t="shared" si="0"/>
        <v>900</v>
      </c>
      <c r="F9" s="22">
        <f t="shared" si="1"/>
        <v>450</v>
      </c>
    </row>
    <row r="10" spans="1:9" ht="17.25" customHeight="1" x14ac:dyDescent="0.35">
      <c r="A10" s="17" t="s">
        <v>16</v>
      </c>
      <c r="B10" s="17" t="s">
        <v>14</v>
      </c>
      <c r="C10" s="20">
        <v>1</v>
      </c>
      <c r="D10" s="20">
        <f>'Item List 2024'!D4</f>
        <v>600</v>
      </c>
      <c r="E10" s="20">
        <f t="shared" si="0"/>
        <v>600</v>
      </c>
      <c r="F10" s="20">
        <f t="shared" si="1"/>
        <v>300</v>
      </c>
    </row>
    <row r="11" spans="1:9" ht="17.25" customHeight="1" x14ac:dyDescent="0.35">
      <c r="A11" s="17" t="s">
        <v>467</v>
      </c>
      <c r="B11" s="17" t="s">
        <v>18</v>
      </c>
      <c r="C11" s="20">
        <v>8</v>
      </c>
      <c r="D11" s="20">
        <f>'Item List 2024'!D143</f>
        <v>745</v>
      </c>
      <c r="E11" s="20">
        <f t="shared" si="0"/>
        <v>5960</v>
      </c>
      <c r="F11" s="20">
        <f t="shared" si="1"/>
        <v>2980</v>
      </c>
    </row>
    <row r="12" spans="1:9" ht="17.25" customHeight="1" x14ac:dyDescent="0.35">
      <c r="A12" s="17" t="str">
        <f>'Item List 2024'!B145</f>
        <v>5:1:5 (45) fertilizer</v>
      </c>
      <c r="B12" s="17" t="s">
        <v>18</v>
      </c>
      <c r="C12" s="20">
        <v>10</v>
      </c>
      <c r="D12" s="20">
        <f>'Item List 2024'!D145</f>
        <v>650</v>
      </c>
      <c r="E12" s="20">
        <f t="shared" si="0"/>
        <v>6500</v>
      </c>
      <c r="F12" s="20">
        <f t="shared" si="1"/>
        <v>3250</v>
      </c>
    </row>
    <row r="13" spans="1:9" ht="17.25" customHeight="1" x14ac:dyDescent="0.35">
      <c r="A13" s="17" t="s">
        <v>19</v>
      </c>
      <c r="B13" s="17" t="s">
        <v>20</v>
      </c>
      <c r="C13" s="20">
        <v>20</v>
      </c>
      <c r="D13" s="20">
        <f>'Item List 2024'!D151</f>
        <v>95</v>
      </c>
      <c r="E13" s="20">
        <f t="shared" si="0"/>
        <v>1900</v>
      </c>
      <c r="F13" s="20">
        <f t="shared" si="1"/>
        <v>950</v>
      </c>
    </row>
    <row r="14" spans="1:9" ht="17.25" customHeight="1" x14ac:dyDescent="0.35">
      <c r="A14" s="17" t="s">
        <v>21</v>
      </c>
      <c r="B14" s="17" t="s">
        <v>18</v>
      </c>
      <c r="C14" s="20">
        <v>4</v>
      </c>
      <c r="D14" s="20">
        <f>'Item List 2024'!D146</f>
        <v>570</v>
      </c>
      <c r="E14" s="20">
        <f t="shared" si="0"/>
        <v>2280</v>
      </c>
      <c r="F14" s="20">
        <f t="shared" si="1"/>
        <v>1140</v>
      </c>
    </row>
    <row r="15" spans="1:9" ht="17.25" customHeight="1" x14ac:dyDescent="0.35">
      <c r="A15" s="17" t="s">
        <v>385</v>
      </c>
      <c r="B15" s="17" t="s">
        <v>386</v>
      </c>
      <c r="C15" s="20">
        <v>4</v>
      </c>
      <c r="D15" s="20">
        <f>'Item List 2024'!D9</f>
        <v>550</v>
      </c>
      <c r="E15" s="20">
        <f t="shared" si="0"/>
        <v>2200</v>
      </c>
      <c r="F15" s="20">
        <f t="shared" si="1"/>
        <v>1100</v>
      </c>
    </row>
    <row r="16" spans="1:9" ht="17.25" customHeight="1" x14ac:dyDescent="0.35">
      <c r="A16" s="114" t="s">
        <v>22</v>
      </c>
      <c r="B16" s="114" t="s">
        <v>23</v>
      </c>
      <c r="C16" s="120">
        <v>1000</v>
      </c>
      <c r="D16" s="120">
        <f>'Item List 2024'!D8</f>
        <v>2.8</v>
      </c>
      <c r="E16" s="120">
        <f t="shared" si="0"/>
        <v>2800</v>
      </c>
      <c r="F16" s="120">
        <f t="shared" si="1"/>
        <v>1400</v>
      </c>
    </row>
    <row r="17" spans="1:6" ht="17.25" customHeight="1" x14ac:dyDescent="0.35">
      <c r="A17" s="114" t="s">
        <v>24</v>
      </c>
      <c r="B17" s="114"/>
      <c r="C17" s="120">
        <v>1</v>
      </c>
      <c r="D17" s="120">
        <f>'Item List 2024'!D7</f>
        <v>1000</v>
      </c>
      <c r="E17" s="120">
        <f t="shared" si="0"/>
        <v>1000</v>
      </c>
      <c r="F17" s="120">
        <f t="shared" si="1"/>
        <v>500</v>
      </c>
    </row>
    <row r="18" spans="1:6" ht="17.25" customHeight="1" x14ac:dyDescent="0.35">
      <c r="A18" s="18" t="s">
        <v>25</v>
      </c>
      <c r="B18" s="17"/>
      <c r="C18" s="20"/>
      <c r="D18" s="20"/>
      <c r="E18" s="20"/>
      <c r="F18" s="20"/>
    </row>
    <row r="19" spans="1:6" ht="17.25" customHeight="1" x14ac:dyDescent="0.35">
      <c r="A19" s="105" t="s">
        <v>381</v>
      </c>
      <c r="B19" s="17"/>
      <c r="C19" s="20"/>
      <c r="D19" s="20"/>
      <c r="E19" s="20"/>
      <c r="F19" s="20"/>
    </row>
    <row r="20" spans="1:6" ht="17.25" customHeight="1" x14ac:dyDescent="0.35">
      <c r="A20" s="166" t="s">
        <v>468</v>
      </c>
      <c r="B20" s="17" t="s">
        <v>469</v>
      </c>
      <c r="C20" s="20">
        <v>16</v>
      </c>
      <c r="D20" s="20">
        <f>'Item List 2024'!D233</f>
        <v>155</v>
      </c>
      <c r="E20" s="20">
        <f>D20*C20</f>
        <v>2480</v>
      </c>
      <c r="F20" s="20">
        <f>E20/2</f>
        <v>1240</v>
      </c>
    </row>
    <row r="21" spans="1:6" ht="17.25" customHeight="1" x14ac:dyDescent="0.35">
      <c r="A21" s="166" t="str">
        <f>'Item List 2024'!B227</f>
        <v xml:space="preserve">Oxadate (nematicide) </v>
      </c>
      <c r="B21" s="17" t="s">
        <v>26</v>
      </c>
      <c r="C21" s="20">
        <v>1</v>
      </c>
      <c r="D21" s="20">
        <f>'Item List 2024'!D227</f>
        <v>1240</v>
      </c>
      <c r="E21" s="20">
        <f>D21*C21</f>
        <v>1240</v>
      </c>
      <c r="F21" s="20">
        <f>E21</f>
        <v>1240</v>
      </c>
    </row>
    <row r="22" spans="1:6" ht="17.25" customHeight="1" x14ac:dyDescent="0.35">
      <c r="A22" s="91" t="s">
        <v>353</v>
      </c>
      <c r="B22" s="17" t="s">
        <v>34</v>
      </c>
      <c r="C22" s="20">
        <v>2</v>
      </c>
      <c r="D22" s="20">
        <f>'Item List 2024'!D229</f>
        <v>420</v>
      </c>
      <c r="E22" s="20">
        <f t="shared" si="0"/>
        <v>840</v>
      </c>
      <c r="F22" s="20">
        <f t="shared" si="1"/>
        <v>420</v>
      </c>
    </row>
    <row r="23" spans="1:6" ht="17.25" customHeight="1" x14ac:dyDescent="0.35">
      <c r="A23" s="91" t="s">
        <v>36</v>
      </c>
      <c r="B23" s="17" t="s">
        <v>34</v>
      </c>
      <c r="C23" s="20">
        <v>1</v>
      </c>
      <c r="D23" s="20">
        <f>'Item List 2024'!D212</f>
        <v>260</v>
      </c>
      <c r="E23" s="20">
        <f t="shared" ref="E23:E27" si="2">C23*D23</f>
        <v>260</v>
      </c>
      <c r="F23" s="20">
        <f>E23</f>
        <v>260</v>
      </c>
    </row>
    <row r="24" spans="1:6" ht="17.25" customHeight="1" x14ac:dyDescent="0.35">
      <c r="A24" s="91" t="s">
        <v>541</v>
      </c>
      <c r="B24" s="17" t="s">
        <v>87</v>
      </c>
      <c r="C24" s="20">
        <v>2</v>
      </c>
      <c r="D24" s="20">
        <f>'Item List 2024'!D224</f>
        <v>55</v>
      </c>
      <c r="E24" s="20">
        <f t="shared" si="2"/>
        <v>110</v>
      </c>
      <c r="F24" s="20">
        <f>E24/2</f>
        <v>55</v>
      </c>
    </row>
    <row r="25" spans="1:6" ht="17.25" customHeight="1" x14ac:dyDescent="0.35">
      <c r="A25" s="91" t="s">
        <v>529</v>
      </c>
      <c r="B25" s="17" t="s">
        <v>34</v>
      </c>
      <c r="C25" s="20">
        <v>1</v>
      </c>
      <c r="D25" s="20">
        <f>'Item List 2024'!D223</f>
        <v>530</v>
      </c>
      <c r="E25" s="20">
        <f t="shared" si="2"/>
        <v>530</v>
      </c>
      <c r="F25" s="20">
        <f>E25</f>
        <v>530</v>
      </c>
    </row>
    <row r="26" spans="1:6" ht="17.25" customHeight="1" x14ac:dyDescent="0.35">
      <c r="A26" s="91" t="s">
        <v>540</v>
      </c>
      <c r="B26" s="17" t="s">
        <v>34</v>
      </c>
      <c r="C26" s="20">
        <v>1</v>
      </c>
      <c r="D26" s="20">
        <f>'Item List 2024'!D222</f>
        <v>1200</v>
      </c>
      <c r="E26" s="20">
        <f t="shared" si="2"/>
        <v>1200</v>
      </c>
      <c r="F26" s="20">
        <f>E26</f>
        <v>1200</v>
      </c>
    </row>
    <row r="27" spans="1:6" ht="17.25" customHeight="1" x14ac:dyDescent="0.35">
      <c r="A27" s="91" t="s">
        <v>35</v>
      </c>
      <c r="B27" s="17" t="s">
        <v>34</v>
      </c>
      <c r="C27" s="20">
        <v>1</v>
      </c>
      <c r="D27" s="20">
        <f>'Item List 2024'!D228</f>
        <v>3225</v>
      </c>
      <c r="E27" s="20">
        <f t="shared" si="2"/>
        <v>3225</v>
      </c>
      <c r="F27" s="20">
        <f>E27</f>
        <v>3225</v>
      </c>
    </row>
    <row r="28" spans="1:6" ht="17.25" customHeight="1" x14ac:dyDescent="0.35">
      <c r="A28" s="105" t="s">
        <v>382</v>
      </c>
      <c r="B28" s="17"/>
      <c r="C28" s="20"/>
      <c r="D28" s="20"/>
      <c r="E28" s="20"/>
      <c r="F28" s="20"/>
    </row>
    <row r="29" spans="1:6" ht="17.25" customHeight="1" x14ac:dyDescent="0.35">
      <c r="A29" s="17" t="s">
        <v>514</v>
      </c>
      <c r="B29" s="17" t="s">
        <v>34</v>
      </c>
      <c r="C29" s="20">
        <v>4</v>
      </c>
      <c r="D29" s="20">
        <f>'Item List 2024'!D181</f>
        <v>200</v>
      </c>
      <c r="E29" s="20">
        <f t="shared" si="0"/>
        <v>800</v>
      </c>
      <c r="F29" s="120">
        <f>E29</f>
        <v>800</v>
      </c>
    </row>
    <row r="30" spans="1:6" ht="17.25" customHeight="1" x14ac:dyDescent="0.35">
      <c r="A30" s="17" t="s">
        <v>515</v>
      </c>
      <c r="B30" s="17" t="s">
        <v>148</v>
      </c>
      <c r="C30" s="20">
        <v>1</v>
      </c>
      <c r="D30" s="20">
        <f>'Item List 2024'!D189</f>
        <v>1300</v>
      </c>
      <c r="E30" s="20">
        <f t="shared" ref="E30:E32" si="3">C30*D30</f>
        <v>1300</v>
      </c>
      <c r="F30" s="120">
        <f>E30</f>
        <v>1300</v>
      </c>
    </row>
    <row r="31" spans="1:6" ht="17.25" customHeight="1" x14ac:dyDescent="0.35">
      <c r="A31" s="17" t="s">
        <v>542</v>
      </c>
      <c r="B31" s="17" t="s">
        <v>32</v>
      </c>
      <c r="C31" s="20">
        <v>3</v>
      </c>
      <c r="D31" s="20">
        <f>'Item List 2024'!D185</f>
        <v>340</v>
      </c>
      <c r="E31" s="20">
        <f t="shared" si="3"/>
        <v>1020</v>
      </c>
      <c r="F31" s="120">
        <f t="shared" ref="F30:F32" si="4">E31/2</f>
        <v>510</v>
      </c>
    </row>
    <row r="32" spans="1:6" ht="17.25" customHeight="1" x14ac:dyDescent="0.35">
      <c r="A32" s="17" t="s">
        <v>33</v>
      </c>
      <c r="B32" s="17" t="s">
        <v>32</v>
      </c>
      <c r="C32" s="20">
        <v>2</v>
      </c>
      <c r="D32" s="20">
        <f>'Item List 2024'!D182</f>
        <v>470</v>
      </c>
      <c r="E32" s="20">
        <f t="shared" si="3"/>
        <v>940</v>
      </c>
      <c r="F32" s="120">
        <f t="shared" si="4"/>
        <v>470</v>
      </c>
    </row>
    <row r="33" spans="1:6" ht="17.25" customHeight="1" x14ac:dyDescent="0.35">
      <c r="A33" s="105" t="s">
        <v>383</v>
      </c>
      <c r="B33" s="17"/>
      <c r="C33" s="20"/>
      <c r="D33" s="20"/>
      <c r="E33" s="20"/>
      <c r="F33" s="120"/>
    </row>
    <row r="34" spans="1:6" ht="17.25" customHeight="1" x14ac:dyDescent="0.35">
      <c r="A34" s="166" t="s">
        <v>428</v>
      </c>
      <c r="B34" s="17" t="s">
        <v>26</v>
      </c>
      <c r="C34" s="20">
        <v>1</v>
      </c>
      <c r="D34" s="20">
        <f>'Item List 2024'!D171</f>
        <v>560</v>
      </c>
      <c r="E34" s="20">
        <f>D34*C34</f>
        <v>560</v>
      </c>
      <c r="F34" s="120">
        <f>E34/2</f>
        <v>280</v>
      </c>
    </row>
    <row r="35" spans="1:6" ht="17.25" customHeight="1" x14ac:dyDescent="0.35">
      <c r="A35" s="17" t="s">
        <v>37</v>
      </c>
      <c r="B35" s="17" t="s">
        <v>26</v>
      </c>
      <c r="C35" s="20">
        <v>1</v>
      </c>
      <c r="D35" s="20">
        <f>'Item List 2024'!D154</f>
        <v>650</v>
      </c>
      <c r="E35" s="20">
        <f t="shared" si="0"/>
        <v>650</v>
      </c>
      <c r="F35" s="120">
        <f t="shared" si="1"/>
        <v>325</v>
      </c>
    </row>
    <row r="36" spans="1:6" ht="17.25" customHeight="1" x14ac:dyDescent="0.35">
      <c r="A36" s="105" t="s">
        <v>384</v>
      </c>
      <c r="B36" s="17"/>
      <c r="C36" s="20"/>
      <c r="D36" s="20"/>
      <c r="E36" s="20"/>
      <c r="F36" s="120"/>
    </row>
    <row r="37" spans="1:6" ht="17.25" customHeight="1" x14ac:dyDescent="0.35">
      <c r="A37" s="17" t="s">
        <v>38</v>
      </c>
      <c r="B37" s="17" t="s">
        <v>39</v>
      </c>
      <c r="C37" s="20">
        <v>1</v>
      </c>
      <c r="D37" s="20">
        <f>'Item List 2024'!D258</f>
        <v>470</v>
      </c>
      <c r="E37" s="20">
        <f t="shared" si="0"/>
        <v>470</v>
      </c>
      <c r="F37" s="120">
        <f>E37</f>
        <v>470</v>
      </c>
    </row>
    <row r="38" spans="1:6" ht="17.25" customHeight="1" x14ac:dyDescent="0.35">
      <c r="A38" s="105" t="s">
        <v>149</v>
      </c>
      <c r="B38" s="17"/>
      <c r="C38" s="20"/>
      <c r="D38" s="20"/>
      <c r="E38" s="20"/>
      <c r="F38" s="20"/>
    </row>
    <row r="39" spans="1:6" ht="17.25" customHeight="1" x14ac:dyDescent="0.35">
      <c r="A39" s="17" t="s">
        <v>40</v>
      </c>
      <c r="B39" s="17" t="s">
        <v>41</v>
      </c>
      <c r="C39" s="22">
        <v>4000</v>
      </c>
      <c r="D39" s="22">
        <f>'Item List 2024'!D355</f>
        <v>5</v>
      </c>
      <c r="E39" s="22">
        <f t="shared" si="0"/>
        <v>20000</v>
      </c>
      <c r="F39" s="22">
        <f t="shared" si="1"/>
        <v>10000</v>
      </c>
    </row>
    <row r="40" spans="1:6" ht="17.25" customHeight="1" x14ac:dyDescent="0.35">
      <c r="A40" s="17" t="s">
        <v>42</v>
      </c>
      <c r="B40" s="17" t="s">
        <v>472</v>
      </c>
      <c r="C40" s="22">
        <v>4</v>
      </c>
      <c r="D40" s="22">
        <f>'Item List 2024'!D356</f>
        <v>450</v>
      </c>
      <c r="E40" s="22">
        <f t="shared" si="0"/>
        <v>1800</v>
      </c>
      <c r="F40" s="22">
        <f t="shared" si="1"/>
        <v>900</v>
      </c>
    </row>
    <row r="41" spans="1:6" ht="17.25" customHeight="1" x14ac:dyDescent="0.35">
      <c r="A41" s="18" t="s">
        <v>398</v>
      </c>
      <c r="B41" s="17"/>
      <c r="C41" s="22"/>
      <c r="D41" s="22"/>
      <c r="E41" s="22"/>
      <c r="F41" s="22"/>
    </row>
    <row r="42" spans="1:6" ht="17.25" customHeight="1" x14ac:dyDescent="0.35">
      <c r="A42" s="17" t="s">
        <v>44</v>
      </c>
      <c r="B42" s="17" t="s">
        <v>45</v>
      </c>
      <c r="C42" s="22">
        <v>15</v>
      </c>
      <c r="D42" s="22">
        <f>'Item List 2024'!D11</f>
        <v>85</v>
      </c>
      <c r="E42" s="22">
        <f t="shared" si="0"/>
        <v>1275</v>
      </c>
      <c r="F42" s="22">
        <f t="shared" si="1"/>
        <v>637.5</v>
      </c>
    </row>
    <row r="43" spans="1:6" ht="17.25" customHeight="1" x14ac:dyDescent="0.35">
      <c r="A43" s="17" t="s">
        <v>570</v>
      </c>
      <c r="B43" s="17" t="s">
        <v>45</v>
      </c>
      <c r="C43" s="22">
        <v>3</v>
      </c>
      <c r="D43" s="22">
        <f>'Item List 2024'!D11</f>
        <v>85</v>
      </c>
      <c r="E43" s="22">
        <f t="shared" si="0"/>
        <v>255</v>
      </c>
      <c r="F43" s="22">
        <f t="shared" si="1"/>
        <v>127.5</v>
      </c>
    </row>
    <row r="44" spans="1:6" ht="17.25" customHeight="1" x14ac:dyDescent="0.35">
      <c r="A44" s="17" t="s">
        <v>46</v>
      </c>
      <c r="B44" s="17" t="s">
        <v>45</v>
      </c>
      <c r="C44" s="22">
        <v>2</v>
      </c>
      <c r="D44" s="22">
        <f>'Item List 2024'!D11</f>
        <v>85</v>
      </c>
      <c r="E44" s="22">
        <f t="shared" si="0"/>
        <v>170</v>
      </c>
      <c r="F44" s="22">
        <f t="shared" si="1"/>
        <v>85</v>
      </c>
    </row>
    <row r="45" spans="1:6" ht="17.25" customHeight="1" x14ac:dyDescent="0.35">
      <c r="A45" s="17" t="s">
        <v>47</v>
      </c>
      <c r="B45" s="17" t="s">
        <v>45</v>
      </c>
      <c r="C45" s="22">
        <v>30</v>
      </c>
      <c r="D45" s="22">
        <f>'Item List 2024'!D11</f>
        <v>85</v>
      </c>
      <c r="E45" s="22">
        <f t="shared" si="0"/>
        <v>2550</v>
      </c>
      <c r="F45" s="22">
        <f t="shared" si="1"/>
        <v>1275</v>
      </c>
    </row>
    <row r="46" spans="1:6" ht="17.25" customHeight="1" x14ac:dyDescent="0.35">
      <c r="A46" s="17" t="s">
        <v>48</v>
      </c>
      <c r="B46" s="17" t="s">
        <v>45</v>
      </c>
      <c r="C46" s="22">
        <v>5</v>
      </c>
      <c r="D46" s="22">
        <f>'Item List 2024'!D11</f>
        <v>85</v>
      </c>
      <c r="E46" s="22">
        <f t="shared" si="0"/>
        <v>425</v>
      </c>
      <c r="F46" s="22">
        <f t="shared" si="1"/>
        <v>212.5</v>
      </c>
    </row>
    <row r="47" spans="1:6" ht="17.25" customHeight="1" x14ac:dyDescent="0.35">
      <c r="A47" s="17" t="s">
        <v>49</v>
      </c>
      <c r="B47" s="17" t="s">
        <v>45</v>
      </c>
      <c r="C47" s="22">
        <v>12</v>
      </c>
      <c r="D47" s="22">
        <f>'Item List 2024'!D11</f>
        <v>85</v>
      </c>
      <c r="E47" s="22">
        <f t="shared" si="0"/>
        <v>1020</v>
      </c>
      <c r="F47" s="22">
        <f t="shared" si="1"/>
        <v>510</v>
      </c>
    </row>
    <row r="48" spans="1:6" ht="17.25" customHeight="1" x14ac:dyDescent="0.35">
      <c r="A48" s="17" t="s">
        <v>50</v>
      </c>
      <c r="B48" s="17" t="s">
        <v>45</v>
      </c>
      <c r="C48" s="22">
        <v>12</v>
      </c>
      <c r="D48" s="22">
        <f>'Item List 2024'!D11</f>
        <v>85</v>
      </c>
      <c r="E48" s="22">
        <f t="shared" si="0"/>
        <v>1020</v>
      </c>
      <c r="F48" s="22">
        <f t="shared" si="1"/>
        <v>510</v>
      </c>
    </row>
    <row r="49" spans="1:6" ht="17.25" customHeight="1" x14ac:dyDescent="0.35">
      <c r="A49" s="17" t="s">
        <v>22</v>
      </c>
      <c r="B49" s="17" t="s">
        <v>45</v>
      </c>
      <c r="C49" s="22">
        <v>15</v>
      </c>
      <c r="D49" s="22">
        <f>'Item List 2024'!D11</f>
        <v>85</v>
      </c>
      <c r="E49" s="22">
        <f t="shared" si="0"/>
        <v>1275</v>
      </c>
      <c r="F49" s="22">
        <f t="shared" si="1"/>
        <v>637.5</v>
      </c>
    </row>
    <row r="50" spans="1:6" ht="17.25" customHeight="1" x14ac:dyDescent="0.35">
      <c r="A50" s="17" t="s">
        <v>51</v>
      </c>
      <c r="B50" s="17" t="s">
        <v>45</v>
      </c>
      <c r="C50" s="22">
        <v>60</v>
      </c>
      <c r="D50" s="22">
        <f>'Item List 2024'!D11</f>
        <v>85</v>
      </c>
      <c r="E50" s="22">
        <f t="shared" si="0"/>
        <v>5100</v>
      </c>
      <c r="F50" s="22">
        <f t="shared" si="1"/>
        <v>2550</v>
      </c>
    </row>
    <row r="51" spans="1:6" ht="17.25" customHeight="1" x14ac:dyDescent="0.35">
      <c r="A51" s="17" t="s">
        <v>52</v>
      </c>
      <c r="B51" s="114" t="s">
        <v>53</v>
      </c>
      <c r="C51" s="22">
        <v>20</v>
      </c>
      <c r="D51" s="22">
        <f>'Item List 2024'!D10</f>
        <v>550</v>
      </c>
      <c r="E51" s="22">
        <f t="shared" si="0"/>
        <v>11000</v>
      </c>
      <c r="F51" s="22">
        <f t="shared" si="1"/>
        <v>5500</v>
      </c>
    </row>
    <row r="52" spans="1:6" s="73" customFormat="1" ht="17.25" customHeight="1" x14ac:dyDescent="0.35">
      <c r="A52" s="243" t="s">
        <v>54</v>
      </c>
      <c r="B52" s="114"/>
      <c r="C52" s="120"/>
      <c r="D52" s="120"/>
      <c r="E52" s="238">
        <f>SUM(E6:E51)</f>
        <v>108155</v>
      </c>
      <c r="F52" s="238">
        <f>SUM(F6:F51)</f>
        <v>58590</v>
      </c>
    </row>
    <row r="53" spans="1:6" s="73" customFormat="1" ht="17.25" customHeight="1" thickBot="1" x14ac:dyDescent="0.4">
      <c r="A53" s="239" t="s">
        <v>357</v>
      </c>
      <c r="B53" s="240"/>
      <c r="C53" s="241"/>
      <c r="D53" s="241"/>
      <c r="E53" s="242">
        <f>E3-E52</f>
        <v>44845</v>
      </c>
      <c r="F53" s="242">
        <f>F3-F52</f>
        <v>17910</v>
      </c>
    </row>
    <row r="54" spans="1:6" ht="17.25" customHeight="1" thickTop="1" x14ac:dyDescent="0.35">
      <c r="A54" s="106" t="s">
        <v>55</v>
      </c>
      <c r="B54" s="107"/>
      <c r="C54" s="108"/>
      <c r="D54" s="108"/>
      <c r="E54" s="109">
        <f>E53/E3</f>
        <v>0.29310457516339872</v>
      </c>
      <c r="F54" s="109">
        <f>F53/F3</f>
        <v>0.23411764705882354</v>
      </c>
    </row>
    <row r="55" spans="1:6" ht="17.25" customHeight="1" x14ac:dyDescent="0.35">
      <c r="A55" s="18" t="s">
        <v>56</v>
      </c>
      <c r="B55" s="17" t="s">
        <v>57</v>
      </c>
      <c r="C55" s="20"/>
      <c r="D55" s="20"/>
      <c r="E55" s="19">
        <f>E52/C3</f>
        <v>3605.1666666666665</v>
      </c>
      <c r="F55" s="238">
        <f>E55/2</f>
        <v>1802.5833333333333</v>
      </c>
    </row>
    <row r="56" spans="1:6" ht="17.25" customHeight="1" x14ac:dyDescent="0.35">
      <c r="A56" s="18" t="s">
        <v>58</v>
      </c>
      <c r="B56" s="17" t="s">
        <v>59</v>
      </c>
      <c r="C56" s="20"/>
      <c r="D56" s="20"/>
      <c r="E56" s="19">
        <f>E52/D3</f>
        <v>21.206862745098039</v>
      </c>
      <c r="F56" s="19">
        <f>F52/D3</f>
        <v>11.488235294117647</v>
      </c>
    </row>
    <row r="57" spans="1:6" ht="17.25" customHeight="1" x14ac:dyDescent="0.35"/>
    <row r="58" spans="1:6" ht="17.25" customHeight="1" x14ac:dyDescent="0.35"/>
    <row r="59" spans="1:6" x14ac:dyDescent="0.35">
      <c r="A59" s="56" t="s">
        <v>355</v>
      </c>
      <c r="B59" s="11"/>
      <c r="C59" s="12"/>
      <c r="D59" s="12"/>
      <c r="E59" s="12"/>
      <c r="F59" s="12"/>
    </row>
    <row r="60" spans="1:6" x14ac:dyDescent="0.35">
      <c r="A60" s="11" t="s">
        <v>543</v>
      </c>
      <c r="B60" s="11"/>
      <c r="C60" s="12"/>
      <c r="D60" s="12"/>
      <c r="E60" s="12"/>
      <c r="F60" s="12"/>
    </row>
    <row r="61" spans="1:6" x14ac:dyDescent="0.35">
      <c r="A61" s="11" t="s">
        <v>544</v>
      </c>
      <c r="B61" s="11"/>
      <c r="C61" s="12"/>
      <c r="D61" s="12"/>
      <c r="E61" s="12"/>
      <c r="F61" s="12"/>
    </row>
    <row r="62" spans="1:6" x14ac:dyDescent="0.35">
      <c r="A62" s="11" t="s">
        <v>559</v>
      </c>
      <c r="B62" s="11"/>
      <c r="C62" s="12"/>
      <c r="D62" s="12"/>
      <c r="E62" s="12"/>
      <c r="F62" s="12"/>
    </row>
    <row r="63" spans="1:6" x14ac:dyDescent="0.35">
      <c r="A63" s="11" t="s">
        <v>545</v>
      </c>
      <c r="B63" s="11"/>
      <c r="C63" s="12"/>
      <c r="D63" s="12"/>
      <c r="E63" s="12"/>
      <c r="F63" s="12"/>
    </row>
    <row r="64" spans="1:6" x14ac:dyDescent="0.35">
      <c r="A64" s="11" t="s">
        <v>571</v>
      </c>
      <c r="B64" s="11"/>
      <c r="C64" s="12"/>
      <c r="D64" s="12"/>
      <c r="E64" s="12"/>
      <c r="F64" s="12"/>
    </row>
    <row r="65" spans="1:6" x14ac:dyDescent="0.35">
      <c r="A65" s="11"/>
      <c r="B65" s="11"/>
      <c r="C65" s="12"/>
      <c r="D65" s="12"/>
      <c r="E65" s="12"/>
      <c r="F65" s="12"/>
    </row>
    <row r="66" spans="1:6" x14ac:dyDescent="0.35">
      <c r="A66" s="11"/>
      <c r="B66" s="11"/>
      <c r="C66" s="12"/>
      <c r="D66" s="12"/>
      <c r="E66" s="12"/>
      <c r="F66" s="12"/>
    </row>
    <row r="67" spans="1:6" s="23" customFormat="1" x14ac:dyDescent="0.35">
      <c r="A67" s="56"/>
      <c r="B67" s="56"/>
      <c r="C67" s="57"/>
      <c r="D67" s="57"/>
      <c r="E67" s="57"/>
      <c r="F67" s="57"/>
    </row>
    <row r="68" spans="1:6" x14ac:dyDescent="0.35">
      <c r="A68" s="11"/>
      <c r="B68" s="58"/>
      <c r="C68" s="12"/>
      <c r="D68" s="12"/>
      <c r="E68" s="12"/>
      <c r="F68" s="12"/>
    </row>
    <row r="69" spans="1:6" x14ac:dyDescent="0.35">
      <c r="A69" s="11"/>
      <c r="B69" s="58"/>
      <c r="C69" s="12"/>
      <c r="D69" s="12"/>
      <c r="E69" s="12"/>
      <c r="F69" s="12"/>
    </row>
    <row r="70" spans="1:6" x14ac:dyDescent="0.35">
      <c r="A70" s="11"/>
      <c r="B70" s="58"/>
      <c r="C70" s="12"/>
      <c r="D70" s="12"/>
      <c r="E70" s="12"/>
      <c r="F70" s="12"/>
    </row>
    <row r="71" spans="1:6" x14ac:dyDescent="0.35">
      <c r="A71" s="11"/>
      <c r="B71" s="58"/>
      <c r="C71" s="12"/>
      <c r="D71" s="12"/>
      <c r="E71" s="12"/>
      <c r="F71" s="12"/>
    </row>
    <row r="72" spans="1:6" x14ac:dyDescent="0.35">
      <c r="A72" s="11"/>
      <c r="B72" s="11"/>
      <c r="C72" s="12"/>
      <c r="D72" s="12"/>
      <c r="E72" s="12"/>
      <c r="F72" s="12"/>
    </row>
    <row r="73" spans="1:6" ht="17.25" customHeight="1" x14ac:dyDescent="0.35"/>
    <row r="74" spans="1:6" ht="17.25" customHeight="1" x14ac:dyDescent="0.35"/>
    <row r="75" spans="1:6" ht="17.25" customHeight="1" x14ac:dyDescent="0.35"/>
    <row r="76" spans="1:6" ht="17.25" customHeight="1" x14ac:dyDescent="0.35"/>
    <row r="77" spans="1:6" ht="17.25" customHeight="1" x14ac:dyDescent="0.35"/>
    <row r="78" spans="1:6" ht="17.25" customHeight="1" x14ac:dyDescent="0.35"/>
    <row r="79" spans="1:6" ht="17.25" customHeight="1" x14ac:dyDescent="0.35"/>
    <row r="80" spans="1:6" ht="17.25" customHeight="1" x14ac:dyDescent="0.35"/>
    <row r="81" ht="17.25" customHeight="1" x14ac:dyDescent="0.35"/>
    <row r="82" ht="17.25" customHeight="1" x14ac:dyDescent="0.35"/>
    <row r="83" ht="17.25" customHeight="1" x14ac:dyDescent="0.35"/>
    <row r="84" ht="17.25" customHeight="1" x14ac:dyDescent="0.35"/>
    <row r="85" ht="17.25" customHeight="1" x14ac:dyDescent="0.35"/>
    <row r="86" ht="17.25" customHeight="1" x14ac:dyDescent="0.35"/>
    <row r="87" ht="17.25" customHeight="1" x14ac:dyDescent="0.35"/>
    <row r="88" ht="17.25" customHeight="1" x14ac:dyDescent="0.35"/>
    <row r="89" ht="17.25" customHeight="1" x14ac:dyDescent="0.35"/>
    <row r="90" ht="17.25" customHeight="1" x14ac:dyDescent="0.35"/>
    <row r="91" ht="17.25" customHeight="1" x14ac:dyDescent="0.35"/>
    <row r="92" ht="17.25" customHeight="1" x14ac:dyDescent="0.35"/>
    <row r="93" ht="17.25" customHeight="1" x14ac:dyDescent="0.35"/>
    <row r="94" ht="17.25" customHeight="1" x14ac:dyDescent="0.35"/>
    <row r="95" ht="17.25" customHeight="1" x14ac:dyDescent="0.35"/>
    <row r="96" ht="17.25" customHeight="1" x14ac:dyDescent="0.35"/>
    <row r="97" ht="17.25" customHeight="1" x14ac:dyDescent="0.35"/>
    <row r="98" ht="17.25" customHeight="1" x14ac:dyDescent="0.35"/>
    <row r="99" ht="17.25" customHeight="1" x14ac:dyDescent="0.35"/>
    <row r="100" ht="17.25" customHeight="1" x14ac:dyDescent="0.35"/>
    <row r="101" ht="17.25" customHeight="1" x14ac:dyDescent="0.35"/>
    <row r="102" ht="17.25" customHeight="1" x14ac:dyDescent="0.35"/>
    <row r="103" ht="17.25" customHeight="1" x14ac:dyDescent="0.35"/>
    <row r="104" ht="17.25" customHeight="1" x14ac:dyDescent="0.35"/>
    <row r="105" ht="17.25" customHeight="1" x14ac:dyDescent="0.35"/>
    <row r="106" ht="17.25" customHeight="1" x14ac:dyDescent="0.35"/>
  </sheetData>
  <customSheetViews>
    <customSheetView guid="{63A97564-0E53-4191-998D-0E0D6B1DFC4B}" topLeftCell="A17">
      <selection activeCell="A29" sqref="A29:XFD29"/>
      <pageMargins left="0.7" right="0.7" top="0.75" bottom="0.75" header="0.3" footer="0.3"/>
      <pageSetup paperSize="9" orientation="portrait" r:id="rId1"/>
    </customSheetView>
    <customSheetView guid="{4F699E90-C674-486F-920D-A5FD36B53A39}" topLeftCell="A3">
      <selection activeCell="C11" sqref="C11"/>
      <pageMargins left="0.7" right="0.7" top="0.75" bottom="0.75" header="0.3" footer="0.3"/>
      <pageSetup paperSize="9" orientation="portrait" r:id="rId2"/>
    </customSheetView>
    <customSheetView guid="{9725C355-06CF-47EE-8965-9EAAFECFEFE3}" scale="84" topLeftCell="A6">
      <selection activeCell="C45" sqref="C45"/>
      <pageMargins left="0.7" right="0.7" top="0.75" bottom="0.75" header="0.3" footer="0.3"/>
      <pageSetup paperSize="9" orientation="portrait" r:id="rId3"/>
    </customSheetView>
    <customSheetView guid="{F593715E-C481-4F7B-9ABB-3BC8DB13B129}" topLeftCell="A21">
      <selection activeCell="A22" sqref="A22"/>
      <pageMargins left="0.7" right="0.7" top="0.75" bottom="0.75" header="0.3" footer="0.3"/>
      <pageSetup paperSize="9" orientation="portrait" r:id="rId4"/>
    </customSheetView>
  </customSheetViews>
  <mergeCells count="1">
    <mergeCell ref="A1:F1"/>
  </mergeCells>
  <pageMargins left="0.7" right="0.7" top="0.75" bottom="0.75" header="0.3" footer="0.3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I1" zoomScale="110" zoomScaleNormal="110" workbookViewId="0"/>
  </sheetViews>
  <sheetFormatPr defaultRowHeight="14.5" x14ac:dyDescent="0.35"/>
  <sheetData/>
  <customSheetViews>
    <customSheetView guid="{63A97564-0E53-4191-998D-0E0D6B1DFC4B}" scale="110" state="hidden" topLeftCell="I1">
      <pageMargins left="0.7" right="0.7" top="0.75" bottom="0.75" header="0.3" footer="0.3"/>
    </customSheetView>
    <customSheetView guid="{4F699E90-C674-486F-920D-A5FD36B53A39}" scale="110" state="hidden" topLeftCell="I1">
      <pageMargins left="0.7" right="0.7" top="0.75" bottom="0.75" header="0.3" footer="0.3"/>
    </customSheetView>
    <customSheetView guid="{F593715E-C481-4F7B-9ABB-3BC8DB13B129}" scale="110" state="hidden" topLeftCell="I1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topLeftCell="A27" zoomScale="110" zoomScaleNormal="110" workbookViewId="0">
      <selection activeCell="F43" sqref="F43"/>
    </sheetView>
  </sheetViews>
  <sheetFormatPr defaultRowHeight="14.5" x14ac:dyDescent="0.35"/>
  <cols>
    <col min="1" max="1" width="27.08984375" customWidth="1"/>
    <col min="2" max="2" width="10.08984375" customWidth="1"/>
    <col min="3" max="3" width="10.36328125" style="118" customWidth="1"/>
    <col min="4" max="4" width="14.54296875" style="119" customWidth="1"/>
    <col min="5" max="5" width="17.6328125" style="119" customWidth="1"/>
    <col min="6" max="6" width="20.453125" style="119" customWidth="1"/>
  </cols>
  <sheetData>
    <row r="1" spans="1:6" ht="17.5" x14ac:dyDescent="0.35">
      <c r="A1" s="225" t="s">
        <v>111</v>
      </c>
      <c r="B1" s="225"/>
      <c r="C1" s="225"/>
      <c r="D1" s="225"/>
      <c r="E1" s="225"/>
      <c r="F1" s="225"/>
    </row>
    <row r="2" spans="1:6" ht="17.25" customHeight="1" x14ac:dyDescent="0.35">
      <c r="A2" s="31"/>
      <c r="B2" s="121" t="s">
        <v>0</v>
      </c>
      <c r="C2" s="122" t="s">
        <v>1</v>
      </c>
      <c r="D2" s="123" t="s">
        <v>107</v>
      </c>
      <c r="E2" s="123" t="s">
        <v>108</v>
      </c>
      <c r="F2" s="123" t="s">
        <v>109</v>
      </c>
    </row>
    <row r="3" spans="1:6" x14ac:dyDescent="0.35">
      <c r="A3" s="124" t="s">
        <v>2</v>
      </c>
      <c r="B3" s="41" t="s">
        <v>3</v>
      </c>
      <c r="C3" s="125">
        <v>30</v>
      </c>
      <c r="D3" s="126">
        <v>3690</v>
      </c>
      <c r="E3" s="126">
        <f>D3*C3</f>
        <v>110700</v>
      </c>
      <c r="F3" s="126">
        <f>E3/2</f>
        <v>55350</v>
      </c>
    </row>
    <row r="4" spans="1:6" x14ac:dyDescent="0.35">
      <c r="A4" s="45" t="s">
        <v>60</v>
      </c>
      <c r="B4" s="31"/>
      <c r="C4" s="127"/>
      <c r="D4" s="128"/>
      <c r="E4" s="128"/>
      <c r="F4" s="128"/>
    </row>
    <row r="5" spans="1:6" x14ac:dyDescent="0.35">
      <c r="A5" s="45" t="s">
        <v>5</v>
      </c>
      <c r="B5" s="45" t="s">
        <v>0</v>
      </c>
      <c r="C5" s="129" t="s">
        <v>6</v>
      </c>
      <c r="D5" s="130" t="s">
        <v>7</v>
      </c>
      <c r="E5" s="130" t="s">
        <v>61</v>
      </c>
      <c r="F5" s="130" t="s">
        <v>62</v>
      </c>
    </row>
    <row r="6" spans="1:6" x14ac:dyDescent="0.35">
      <c r="A6" s="41" t="s">
        <v>63</v>
      </c>
      <c r="B6" s="41" t="s">
        <v>551</v>
      </c>
      <c r="C6" s="125">
        <v>6</v>
      </c>
      <c r="D6" s="51">
        <f>'Item List 2024'!D75</f>
        <v>1062</v>
      </c>
      <c r="E6" s="51">
        <f>D6*C6</f>
        <v>6372</v>
      </c>
      <c r="F6" s="51">
        <f>E6/2</f>
        <v>3186</v>
      </c>
    </row>
    <row r="7" spans="1:6" x14ac:dyDescent="0.35">
      <c r="A7" s="31" t="s">
        <v>13</v>
      </c>
      <c r="B7" s="31" t="s">
        <v>64</v>
      </c>
      <c r="C7" s="131">
        <v>2.5</v>
      </c>
      <c r="D7" s="50">
        <f>'Item List 2024'!D2</f>
        <v>600</v>
      </c>
      <c r="E7" s="50">
        <f t="shared" ref="E7:E39" si="0">D7*C7</f>
        <v>1500</v>
      </c>
      <c r="F7" s="50">
        <f t="shared" ref="F7:F39" si="1">E7/2</f>
        <v>750</v>
      </c>
    </row>
    <row r="8" spans="1:6" x14ac:dyDescent="0.35">
      <c r="A8" s="31" t="s">
        <v>15</v>
      </c>
      <c r="B8" s="31" t="s">
        <v>64</v>
      </c>
      <c r="C8" s="131">
        <v>1.5</v>
      </c>
      <c r="D8" s="50">
        <f>'Item List 2024'!D3</f>
        <v>600</v>
      </c>
      <c r="E8" s="50">
        <f t="shared" si="0"/>
        <v>900</v>
      </c>
      <c r="F8" s="50">
        <f t="shared" si="1"/>
        <v>450</v>
      </c>
    </row>
    <row r="9" spans="1:6" x14ac:dyDescent="0.35">
      <c r="A9" s="31" t="s">
        <v>16</v>
      </c>
      <c r="B9" s="31" t="s">
        <v>64</v>
      </c>
      <c r="C9" s="131">
        <v>1</v>
      </c>
      <c r="D9" s="50">
        <f>'Item List 2024'!D4</f>
        <v>600</v>
      </c>
      <c r="E9" s="50">
        <f t="shared" si="0"/>
        <v>600</v>
      </c>
      <c r="F9" s="50">
        <f t="shared" si="1"/>
        <v>300</v>
      </c>
    </row>
    <row r="10" spans="1:6" x14ac:dyDescent="0.35">
      <c r="A10" s="31" t="s">
        <v>467</v>
      </c>
      <c r="B10" s="31" t="s">
        <v>18</v>
      </c>
      <c r="C10" s="131">
        <v>6</v>
      </c>
      <c r="D10" s="50">
        <f>'Item List 2024'!D143</f>
        <v>745</v>
      </c>
      <c r="E10" s="50">
        <f t="shared" si="0"/>
        <v>4470</v>
      </c>
      <c r="F10" s="50">
        <f t="shared" si="1"/>
        <v>2235</v>
      </c>
    </row>
    <row r="11" spans="1:6" x14ac:dyDescent="0.35">
      <c r="A11" s="31" t="s">
        <v>21</v>
      </c>
      <c r="B11" s="31" t="s">
        <v>18</v>
      </c>
      <c r="C11" s="131">
        <v>2</v>
      </c>
      <c r="D11" s="50">
        <f>'Item List 2024'!D146</f>
        <v>570</v>
      </c>
      <c r="E11" s="50">
        <f t="shared" si="0"/>
        <v>1140</v>
      </c>
      <c r="F11" s="50">
        <f t="shared" si="1"/>
        <v>570</v>
      </c>
    </row>
    <row r="12" spans="1:6" x14ac:dyDescent="0.35">
      <c r="A12" s="31" t="s">
        <v>385</v>
      </c>
      <c r="B12" s="31" t="s">
        <v>386</v>
      </c>
      <c r="C12" s="131">
        <v>2</v>
      </c>
      <c r="D12" s="50">
        <f>'Item List 2024'!D9</f>
        <v>550</v>
      </c>
      <c r="E12" s="50">
        <f t="shared" ref="E12:E14" si="2">D12*C12</f>
        <v>1100</v>
      </c>
      <c r="F12" s="50">
        <f t="shared" ref="F12:F14" si="3">E12/2</f>
        <v>550</v>
      </c>
    </row>
    <row r="13" spans="1:6" x14ac:dyDescent="0.35">
      <c r="A13" s="31" t="s">
        <v>22</v>
      </c>
      <c r="B13" s="31" t="s">
        <v>23</v>
      </c>
      <c r="C13" s="127">
        <v>1000</v>
      </c>
      <c r="D13" s="50">
        <f>'Item List 2024'!D8</f>
        <v>2.8</v>
      </c>
      <c r="E13" s="50">
        <f t="shared" si="2"/>
        <v>2800</v>
      </c>
      <c r="F13" s="50">
        <f t="shared" si="3"/>
        <v>1400</v>
      </c>
    </row>
    <row r="14" spans="1:6" x14ac:dyDescent="0.35">
      <c r="A14" s="31" t="s">
        <v>24</v>
      </c>
      <c r="B14" s="31"/>
      <c r="C14" s="127">
        <v>1</v>
      </c>
      <c r="D14" s="50">
        <f>'Item List 2024'!D7</f>
        <v>1000</v>
      </c>
      <c r="E14" s="50">
        <f t="shared" si="2"/>
        <v>1000</v>
      </c>
      <c r="F14" s="50">
        <f t="shared" si="3"/>
        <v>500</v>
      </c>
    </row>
    <row r="15" spans="1:6" x14ac:dyDescent="0.35">
      <c r="A15" s="45" t="s">
        <v>25</v>
      </c>
      <c r="B15" s="31"/>
      <c r="C15" s="127"/>
      <c r="D15" s="50"/>
      <c r="E15" s="50"/>
      <c r="F15" s="50"/>
    </row>
    <row r="16" spans="1:6" x14ac:dyDescent="0.35">
      <c r="A16" s="147" t="s">
        <v>382</v>
      </c>
      <c r="B16" s="31"/>
      <c r="C16" s="127"/>
      <c r="D16" s="50"/>
      <c r="E16" s="50"/>
      <c r="F16" s="50"/>
    </row>
    <row r="17" spans="1:6" x14ac:dyDescent="0.35">
      <c r="A17" s="31" t="s">
        <v>514</v>
      </c>
      <c r="B17" s="31" t="s">
        <v>34</v>
      </c>
      <c r="C17" s="131">
        <v>2</v>
      </c>
      <c r="D17" s="50">
        <f>'Item List 2024'!D181</f>
        <v>200</v>
      </c>
      <c r="E17" s="50">
        <f t="shared" si="0"/>
        <v>400</v>
      </c>
      <c r="F17" s="50">
        <f t="shared" si="1"/>
        <v>200</v>
      </c>
    </row>
    <row r="18" spans="1:6" x14ac:dyDescent="0.35">
      <c r="A18" s="31" t="s">
        <v>31</v>
      </c>
      <c r="B18" s="31" t="s">
        <v>32</v>
      </c>
      <c r="C18" s="131">
        <v>1</v>
      </c>
      <c r="D18" s="50">
        <f>'Item List 2024'!D185</f>
        <v>340</v>
      </c>
      <c r="E18" s="50">
        <f t="shared" si="0"/>
        <v>340</v>
      </c>
      <c r="F18" s="50">
        <f t="shared" si="1"/>
        <v>170</v>
      </c>
    </row>
    <row r="19" spans="1:6" x14ac:dyDescent="0.35">
      <c r="A19" s="31" t="s">
        <v>66</v>
      </c>
      <c r="B19" s="31" t="s">
        <v>32</v>
      </c>
      <c r="C19" s="131">
        <v>1</v>
      </c>
      <c r="D19" s="50">
        <f>'Item List 2024'!D182</f>
        <v>470</v>
      </c>
      <c r="E19" s="50">
        <f t="shared" si="0"/>
        <v>470</v>
      </c>
      <c r="F19" s="50">
        <f t="shared" si="1"/>
        <v>235</v>
      </c>
    </row>
    <row r="20" spans="1:6" x14ac:dyDescent="0.35">
      <c r="A20" s="31"/>
      <c r="B20" s="31"/>
      <c r="C20" s="131"/>
      <c r="D20" s="50"/>
      <c r="E20" s="50"/>
      <c r="F20" s="50"/>
    </row>
    <row r="21" spans="1:6" x14ac:dyDescent="0.35">
      <c r="A21" s="147" t="s">
        <v>402</v>
      </c>
      <c r="B21" s="31"/>
      <c r="C21" s="131"/>
      <c r="D21" s="50"/>
      <c r="E21" s="50"/>
      <c r="F21" s="50"/>
    </row>
    <row r="22" spans="1:6" x14ac:dyDescent="0.35">
      <c r="A22" s="31" t="str">
        <f>'Item List 2024'!B216</f>
        <v>Garden Ripcod</v>
      </c>
      <c r="B22" s="31" t="s">
        <v>34</v>
      </c>
      <c r="C22" s="131">
        <v>1</v>
      </c>
      <c r="D22" s="50">
        <f>'Item List 2024'!D216</f>
        <v>300</v>
      </c>
      <c r="E22" s="50">
        <f t="shared" si="0"/>
        <v>300</v>
      </c>
      <c r="F22" s="51">
        <f>E22</f>
        <v>300</v>
      </c>
    </row>
    <row r="23" spans="1:6" x14ac:dyDescent="0.35">
      <c r="A23" s="31" t="s">
        <v>358</v>
      </c>
      <c r="B23" s="31" t="s">
        <v>34</v>
      </c>
      <c r="C23" s="131">
        <v>2</v>
      </c>
      <c r="D23" s="50">
        <f>'Item List 2024'!D193</f>
        <v>220</v>
      </c>
      <c r="E23" s="50">
        <f t="shared" si="0"/>
        <v>440</v>
      </c>
      <c r="F23" s="51">
        <f t="shared" si="1"/>
        <v>220</v>
      </c>
    </row>
    <row r="24" spans="1:6" x14ac:dyDescent="0.35">
      <c r="A24" s="31"/>
      <c r="B24" s="31"/>
      <c r="C24" s="131"/>
      <c r="D24" s="50"/>
      <c r="E24" s="50"/>
      <c r="F24" s="51"/>
    </row>
    <row r="25" spans="1:6" x14ac:dyDescent="0.35">
      <c r="A25" s="148" t="s">
        <v>149</v>
      </c>
      <c r="B25" s="31"/>
      <c r="C25" s="131"/>
      <c r="D25" s="50"/>
      <c r="E25" s="50"/>
      <c r="F25" s="51"/>
    </row>
    <row r="26" spans="1:6" x14ac:dyDescent="0.35">
      <c r="A26" s="31" t="s">
        <v>38</v>
      </c>
      <c r="B26" s="31" t="s">
        <v>34</v>
      </c>
      <c r="C26" s="131">
        <v>1</v>
      </c>
      <c r="D26" s="50">
        <f>'Item List 2024'!D258</f>
        <v>470</v>
      </c>
      <c r="E26" s="50">
        <f t="shared" si="0"/>
        <v>470</v>
      </c>
      <c r="F26" s="51">
        <f>E26</f>
        <v>470</v>
      </c>
    </row>
    <row r="27" spans="1:6" x14ac:dyDescent="0.35">
      <c r="A27" s="226" t="s">
        <v>401</v>
      </c>
      <c r="B27" s="227"/>
      <c r="C27" s="228"/>
      <c r="D27" s="50"/>
      <c r="E27" s="50"/>
      <c r="F27" s="50"/>
    </row>
    <row r="28" spans="1:6" x14ac:dyDescent="0.35">
      <c r="A28" s="41" t="s">
        <v>67</v>
      </c>
      <c r="B28" s="41" t="s">
        <v>45</v>
      </c>
      <c r="C28" s="125">
        <v>5</v>
      </c>
      <c r="D28" s="51">
        <f>'Item List 2024'!D11</f>
        <v>85</v>
      </c>
      <c r="E28" s="51">
        <f t="shared" si="0"/>
        <v>425</v>
      </c>
      <c r="F28" s="51">
        <f t="shared" si="1"/>
        <v>212.5</v>
      </c>
    </row>
    <row r="29" spans="1:6" x14ac:dyDescent="0.35">
      <c r="A29" s="41" t="s">
        <v>68</v>
      </c>
      <c r="B29" s="41" t="s">
        <v>45</v>
      </c>
      <c r="C29" s="125">
        <v>10</v>
      </c>
      <c r="D29" s="51">
        <f>'Item List 2024'!D11</f>
        <v>85</v>
      </c>
      <c r="E29" s="51">
        <f t="shared" si="0"/>
        <v>850</v>
      </c>
      <c r="F29" s="51">
        <f t="shared" si="1"/>
        <v>425</v>
      </c>
    </row>
    <row r="30" spans="1:6" x14ac:dyDescent="0.35">
      <c r="A30" s="41" t="s">
        <v>69</v>
      </c>
      <c r="B30" s="41" t="s">
        <v>45</v>
      </c>
      <c r="C30" s="125">
        <v>10</v>
      </c>
      <c r="D30" s="51">
        <f>'Item List 2024'!D11</f>
        <v>85</v>
      </c>
      <c r="E30" s="51">
        <f t="shared" si="0"/>
        <v>850</v>
      </c>
      <c r="F30" s="51">
        <f t="shared" si="1"/>
        <v>425</v>
      </c>
    </row>
    <row r="31" spans="1:6" x14ac:dyDescent="0.35">
      <c r="A31" s="41" t="s">
        <v>94</v>
      </c>
      <c r="B31" s="41" t="s">
        <v>45</v>
      </c>
      <c r="C31" s="125">
        <v>5</v>
      </c>
      <c r="D31" s="51">
        <f>'Item List 2024'!D11</f>
        <v>85</v>
      </c>
      <c r="E31" s="51">
        <f t="shared" si="0"/>
        <v>425</v>
      </c>
      <c r="F31" s="51">
        <f t="shared" si="1"/>
        <v>212.5</v>
      </c>
    </row>
    <row r="32" spans="1:6" x14ac:dyDescent="0.35">
      <c r="A32" s="41" t="s">
        <v>47</v>
      </c>
      <c r="B32" s="41" t="s">
        <v>45</v>
      </c>
      <c r="C32" s="125">
        <v>20</v>
      </c>
      <c r="D32" s="51">
        <f>'Item List 2024'!D11</f>
        <v>85</v>
      </c>
      <c r="E32" s="51">
        <f t="shared" si="0"/>
        <v>1700</v>
      </c>
      <c r="F32" s="51">
        <f t="shared" si="1"/>
        <v>850</v>
      </c>
    </row>
    <row r="33" spans="1:6" x14ac:dyDescent="0.35">
      <c r="A33" s="41" t="s">
        <v>48</v>
      </c>
      <c r="B33" s="41" t="s">
        <v>45</v>
      </c>
      <c r="C33" s="125">
        <v>5</v>
      </c>
      <c r="D33" s="51">
        <f>'Item List 2024'!D11</f>
        <v>85</v>
      </c>
      <c r="E33" s="51">
        <f t="shared" si="0"/>
        <v>425</v>
      </c>
      <c r="F33" s="51">
        <f t="shared" si="1"/>
        <v>212.5</v>
      </c>
    </row>
    <row r="34" spans="1:6" x14ac:dyDescent="0.35">
      <c r="A34" s="41" t="s">
        <v>50</v>
      </c>
      <c r="B34" s="41" t="s">
        <v>45</v>
      </c>
      <c r="C34" s="125">
        <v>6</v>
      </c>
      <c r="D34" s="51">
        <f>'Item List 2024'!D11</f>
        <v>85</v>
      </c>
      <c r="E34" s="51">
        <f t="shared" si="0"/>
        <v>510</v>
      </c>
      <c r="F34" s="51">
        <f t="shared" si="1"/>
        <v>255</v>
      </c>
    </row>
    <row r="35" spans="1:6" x14ac:dyDescent="0.35">
      <c r="A35" s="41" t="s">
        <v>22</v>
      </c>
      <c r="B35" s="41" t="s">
        <v>45</v>
      </c>
      <c r="C35" s="125">
        <v>15</v>
      </c>
      <c r="D35" s="51">
        <f>'Item List 2024'!D11</f>
        <v>85</v>
      </c>
      <c r="E35" s="51">
        <f t="shared" si="0"/>
        <v>1275</v>
      </c>
      <c r="F35" s="51">
        <f t="shared" si="1"/>
        <v>637.5</v>
      </c>
    </row>
    <row r="36" spans="1:6" x14ac:dyDescent="0.35">
      <c r="A36" s="41" t="s">
        <v>51</v>
      </c>
      <c r="B36" s="41" t="s">
        <v>45</v>
      </c>
      <c r="C36" s="125">
        <v>20</v>
      </c>
      <c r="D36" s="51">
        <f>'Item List 2024'!D11</f>
        <v>85</v>
      </c>
      <c r="E36" s="51">
        <f t="shared" si="0"/>
        <v>1700</v>
      </c>
      <c r="F36" s="51">
        <f t="shared" si="1"/>
        <v>850</v>
      </c>
    </row>
    <row r="37" spans="1:6" x14ac:dyDescent="0.35">
      <c r="A37" s="41" t="s">
        <v>70</v>
      </c>
      <c r="B37" s="41" t="s">
        <v>45</v>
      </c>
      <c r="C37" s="125">
        <v>10</v>
      </c>
      <c r="D37" s="51">
        <f>'Item List 2024'!D11</f>
        <v>85</v>
      </c>
      <c r="E37" s="51">
        <f t="shared" si="0"/>
        <v>850</v>
      </c>
      <c r="F37" s="51">
        <f t="shared" si="1"/>
        <v>425</v>
      </c>
    </row>
    <row r="38" spans="1:6" x14ac:dyDescent="0.35">
      <c r="A38" s="41" t="s">
        <v>71</v>
      </c>
      <c r="B38" s="41" t="s">
        <v>399</v>
      </c>
      <c r="C38" s="125">
        <v>3000</v>
      </c>
      <c r="D38" s="51">
        <f>'Item List 2024'!E274</f>
        <v>3</v>
      </c>
      <c r="E38" s="51">
        <f t="shared" si="0"/>
        <v>9000</v>
      </c>
      <c r="F38" s="51">
        <f t="shared" si="1"/>
        <v>4500</v>
      </c>
    </row>
    <row r="39" spans="1:6" x14ac:dyDescent="0.35">
      <c r="A39" s="41" t="s">
        <v>52</v>
      </c>
      <c r="B39" s="41" t="s">
        <v>53</v>
      </c>
      <c r="C39" s="125">
        <v>25</v>
      </c>
      <c r="D39" s="51">
        <f>'Item List 2024'!D10</f>
        <v>550</v>
      </c>
      <c r="E39" s="51">
        <f t="shared" si="0"/>
        <v>13750</v>
      </c>
      <c r="F39" s="51">
        <f t="shared" si="1"/>
        <v>6875</v>
      </c>
    </row>
    <row r="40" spans="1:6" x14ac:dyDescent="0.35">
      <c r="A40" s="45" t="s">
        <v>72</v>
      </c>
      <c r="B40" s="31"/>
      <c r="C40" s="127"/>
      <c r="D40" s="50"/>
      <c r="E40" s="132">
        <f>SUM(E6:E39)</f>
        <v>54062</v>
      </c>
      <c r="F40" s="132">
        <f>SUM(F6:F39)</f>
        <v>27416</v>
      </c>
    </row>
    <row r="41" spans="1:6" x14ac:dyDescent="0.35">
      <c r="A41" s="45" t="s">
        <v>357</v>
      </c>
      <c r="B41" s="31"/>
      <c r="C41" s="127"/>
      <c r="D41" s="128"/>
      <c r="E41" s="132">
        <f>E3-E40</f>
        <v>56638</v>
      </c>
      <c r="F41" s="132">
        <f>F3-F40</f>
        <v>27934</v>
      </c>
    </row>
    <row r="42" spans="1:6" x14ac:dyDescent="0.35">
      <c r="A42" s="45" t="s">
        <v>83</v>
      </c>
      <c r="B42" s="31"/>
      <c r="C42" s="127"/>
      <c r="D42" s="128"/>
      <c r="E42" s="133">
        <f>E41/E3</f>
        <v>0.51163504968383022</v>
      </c>
      <c r="F42" s="133">
        <f>F41/F3</f>
        <v>0.50467931345980122</v>
      </c>
    </row>
    <row r="43" spans="1:6" x14ac:dyDescent="0.35">
      <c r="A43" s="45" t="s">
        <v>73</v>
      </c>
      <c r="B43" s="31" t="s">
        <v>57</v>
      </c>
      <c r="C43" s="131"/>
      <c r="D43" s="128"/>
      <c r="E43" s="132">
        <f>E40/C3</f>
        <v>1802.0666666666666</v>
      </c>
      <c r="F43" s="222">
        <f>E43/2</f>
        <v>901.0333333333333</v>
      </c>
    </row>
    <row r="44" spans="1:6" x14ac:dyDescent="0.35">
      <c r="A44" s="45" t="s">
        <v>74</v>
      </c>
      <c r="B44" s="31" t="s">
        <v>75</v>
      </c>
      <c r="C44" s="127"/>
      <c r="D44" s="128"/>
      <c r="E44" s="130">
        <f>E40/D3</f>
        <v>14.650948509485096</v>
      </c>
      <c r="F44" s="130">
        <f>F40/D3</f>
        <v>7.4298102981029812</v>
      </c>
    </row>
    <row r="47" spans="1:6" ht="15.5" x14ac:dyDescent="0.35">
      <c r="A47" s="56" t="s">
        <v>355</v>
      </c>
    </row>
    <row r="48" spans="1:6" ht="15.5" x14ac:dyDescent="0.35">
      <c r="A48" s="11"/>
    </row>
    <row r="49" spans="1:1" ht="15.5" x14ac:dyDescent="0.35">
      <c r="A49" s="11"/>
    </row>
  </sheetData>
  <customSheetViews>
    <customSheetView guid="{63A97564-0E53-4191-998D-0E0D6B1DFC4B}" scale="110" topLeftCell="A27">
      <selection activeCell="F43" sqref="F43"/>
      <pageMargins left="0.7" right="0.7" top="0.75" bottom="0.75" header="0.3" footer="0.3"/>
    </customSheetView>
    <customSheetView guid="{4F699E90-C674-486F-920D-A5FD36B53A39}" scale="110" topLeftCell="A9">
      <selection activeCell="F43" sqref="F43"/>
      <pageMargins left="0.7" right="0.7" top="0.75" bottom="0.75" header="0.3" footer="0.3"/>
    </customSheetView>
    <customSheetView guid="{9725C355-06CF-47EE-8965-9EAAFECFEFE3}" scale="87" topLeftCell="A27">
      <selection activeCell="B39" sqref="B39"/>
      <pageMargins left="0.7" right="0.7" top="0.75" bottom="0.75" header="0.3" footer="0.3"/>
    </customSheetView>
    <customSheetView guid="{F593715E-C481-4F7B-9ABB-3BC8DB13B129}" scale="110" topLeftCell="A10">
      <selection activeCell="A29" sqref="A29:XFD29"/>
      <pageMargins left="0.7" right="0.7" top="0.75" bottom="0.75" header="0.3" footer="0.3"/>
    </customSheetView>
  </customSheetViews>
  <mergeCells count="2">
    <mergeCell ref="A1:F1"/>
    <mergeCell ref="A27:C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52"/>
  <sheetViews>
    <sheetView topLeftCell="A23" zoomScale="110" zoomScaleNormal="110" workbookViewId="0">
      <selection activeCell="F32" sqref="F32"/>
    </sheetView>
  </sheetViews>
  <sheetFormatPr defaultColWidth="9.08984375" defaultRowHeight="15.5" x14ac:dyDescent="0.35"/>
  <cols>
    <col min="1" max="1" width="3.90625" customWidth="1"/>
    <col min="2" max="2" width="29.54296875" style="11" customWidth="1"/>
    <col min="3" max="3" width="12.54296875" style="11" customWidth="1"/>
    <col min="4" max="4" width="13.6328125" style="83" customWidth="1"/>
    <col min="5" max="5" width="18.36328125" style="83" customWidth="1"/>
    <col min="6" max="6" width="17.08984375" style="83" customWidth="1"/>
    <col min="7" max="7" width="15.90625" style="83" customWidth="1"/>
  </cols>
  <sheetData>
    <row r="1" spans="2:9" x14ac:dyDescent="0.35">
      <c r="B1" s="229" t="s">
        <v>112</v>
      </c>
      <c r="C1" s="229"/>
      <c r="D1" s="229"/>
      <c r="E1" s="229"/>
      <c r="F1" s="229"/>
      <c r="G1" s="229"/>
    </row>
    <row r="2" spans="2:9" ht="19.5" customHeight="1" x14ac:dyDescent="0.35">
      <c r="B2" s="17"/>
      <c r="C2" s="18" t="s">
        <v>0</v>
      </c>
      <c r="D2" s="55" t="s">
        <v>1</v>
      </c>
      <c r="E2" s="55" t="s">
        <v>107</v>
      </c>
      <c r="F2" s="55" t="s">
        <v>108</v>
      </c>
      <c r="G2" s="55" t="s">
        <v>109</v>
      </c>
    </row>
    <row r="3" spans="2:9" ht="19.5" customHeight="1" x14ac:dyDescent="0.35">
      <c r="B3" s="18" t="s">
        <v>2</v>
      </c>
      <c r="C3" s="17" t="s">
        <v>3</v>
      </c>
      <c r="D3" s="22">
        <v>40</v>
      </c>
      <c r="E3" s="22">
        <v>3090</v>
      </c>
      <c r="F3" s="22">
        <f>E3*D3</f>
        <v>123600</v>
      </c>
      <c r="G3" s="22">
        <f>F3/2</f>
        <v>61800</v>
      </c>
      <c r="I3">
        <v>15</v>
      </c>
    </row>
    <row r="4" spans="2:9" ht="19.5" customHeight="1" x14ac:dyDescent="0.35">
      <c r="B4" s="18" t="s">
        <v>4</v>
      </c>
      <c r="C4" s="17"/>
      <c r="D4" s="22"/>
      <c r="E4" s="22"/>
      <c r="F4" s="22"/>
      <c r="G4" s="22"/>
    </row>
    <row r="5" spans="2:9" ht="19.5" customHeight="1" x14ac:dyDescent="0.35">
      <c r="B5" s="18" t="s">
        <v>5</v>
      </c>
      <c r="C5" s="18" t="s">
        <v>0</v>
      </c>
      <c r="D5" s="55" t="s">
        <v>6</v>
      </c>
      <c r="E5" s="55" t="s">
        <v>7</v>
      </c>
      <c r="F5" s="55" t="s">
        <v>61</v>
      </c>
      <c r="G5" s="55" t="s">
        <v>62</v>
      </c>
    </row>
    <row r="6" spans="2:9" ht="19.5" customHeight="1" x14ac:dyDescent="0.35">
      <c r="B6" s="17" t="s">
        <v>76</v>
      </c>
      <c r="C6" s="116" t="s">
        <v>77</v>
      </c>
      <c r="D6" s="138">
        <v>9</v>
      </c>
      <c r="E6" s="138">
        <f>'Item List 2024'!D79</f>
        <v>1200</v>
      </c>
      <c r="F6" s="138">
        <f>E6*D6</f>
        <v>10800</v>
      </c>
      <c r="G6" s="138">
        <f>F6/2</f>
        <v>5400</v>
      </c>
    </row>
    <row r="7" spans="2:9" ht="19.5" customHeight="1" x14ac:dyDescent="0.35">
      <c r="B7" s="17" t="s">
        <v>13</v>
      </c>
      <c r="C7" s="116" t="s">
        <v>14</v>
      </c>
      <c r="D7" s="138">
        <v>2.5</v>
      </c>
      <c r="E7" s="138">
        <f>'Item List 2024'!D2</f>
        <v>600</v>
      </c>
      <c r="F7" s="138">
        <f t="shared" ref="F7:F44" si="0">E7*D7</f>
        <v>1500</v>
      </c>
      <c r="G7" s="138">
        <f t="shared" ref="G7:G44" si="1">F7/2</f>
        <v>750</v>
      </c>
    </row>
    <row r="8" spans="2:9" ht="19.5" customHeight="1" x14ac:dyDescent="0.35">
      <c r="B8" s="17" t="s">
        <v>15</v>
      </c>
      <c r="C8" s="116" t="s">
        <v>14</v>
      </c>
      <c r="D8" s="138">
        <v>1.5</v>
      </c>
      <c r="E8" s="138">
        <f>'Item List 2024'!D3</f>
        <v>600</v>
      </c>
      <c r="F8" s="138">
        <f t="shared" si="0"/>
        <v>900</v>
      </c>
      <c r="G8" s="138">
        <f t="shared" si="1"/>
        <v>450</v>
      </c>
    </row>
    <row r="9" spans="2:9" ht="19.5" customHeight="1" x14ac:dyDescent="0.35">
      <c r="B9" s="17" t="s">
        <v>16</v>
      </c>
      <c r="C9" s="116" t="s">
        <v>14</v>
      </c>
      <c r="D9" s="138">
        <v>1</v>
      </c>
      <c r="E9" s="138">
        <f>'Item List 2024'!D4</f>
        <v>600</v>
      </c>
      <c r="F9" s="138">
        <f t="shared" si="0"/>
        <v>600</v>
      </c>
      <c r="G9" s="138">
        <f t="shared" si="1"/>
        <v>300</v>
      </c>
    </row>
    <row r="10" spans="2:9" ht="19.5" customHeight="1" x14ac:dyDescent="0.35">
      <c r="B10" s="17" t="s">
        <v>467</v>
      </c>
      <c r="C10" s="116" t="s">
        <v>18</v>
      </c>
      <c r="D10" s="138">
        <v>6</v>
      </c>
      <c r="E10" s="138">
        <f>'Item List 2024'!D143</f>
        <v>745</v>
      </c>
      <c r="F10" s="138">
        <f t="shared" si="0"/>
        <v>4470</v>
      </c>
      <c r="G10" s="138">
        <f t="shared" si="1"/>
        <v>2235</v>
      </c>
    </row>
    <row r="11" spans="2:9" ht="19.5" customHeight="1" x14ac:dyDescent="0.35">
      <c r="B11" s="17" t="s">
        <v>552</v>
      </c>
      <c r="C11" s="116" t="s">
        <v>18</v>
      </c>
      <c r="D11" s="138">
        <v>2</v>
      </c>
      <c r="E11" s="138">
        <f>'Item List 2024'!D145</f>
        <v>650</v>
      </c>
      <c r="F11" s="138">
        <f t="shared" si="0"/>
        <v>1300</v>
      </c>
      <c r="G11" s="138">
        <f t="shared" si="1"/>
        <v>650</v>
      </c>
    </row>
    <row r="12" spans="2:9" ht="19.5" customHeight="1" x14ac:dyDescent="0.35">
      <c r="B12" s="17" t="s">
        <v>19</v>
      </c>
      <c r="C12" s="116" t="s">
        <v>20</v>
      </c>
      <c r="D12" s="138">
        <v>20</v>
      </c>
      <c r="E12" s="138">
        <f>'Item List 2024'!D151</f>
        <v>95</v>
      </c>
      <c r="F12" s="138">
        <f t="shared" si="0"/>
        <v>1900</v>
      </c>
      <c r="G12" s="138">
        <f t="shared" si="1"/>
        <v>950</v>
      </c>
    </row>
    <row r="13" spans="2:9" ht="19.5" customHeight="1" x14ac:dyDescent="0.35">
      <c r="B13" s="17" t="s">
        <v>554</v>
      </c>
      <c r="C13" s="116" t="s">
        <v>553</v>
      </c>
      <c r="D13" s="138">
        <v>100</v>
      </c>
      <c r="E13" s="138">
        <f>'Item List 2024'!D172</f>
        <v>20</v>
      </c>
      <c r="F13" s="138">
        <f t="shared" si="0"/>
        <v>2000</v>
      </c>
      <c r="G13" s="138">
        <f t="shared" si="1"/>
        <v>1000</v>
      </c>
    </row>
    <row r="14" spans="2:9" ht="19.5" customHeight="1" x14ac:dyDescent="0.35">
      <c r="B14" s="17" t="s">
        <v>21</v>
      </c>
      <c r="C14" s="116" t="s">
        <v>18</v>
      </c>
      <c r="D14" s="138">
        <v>3</v>
      </c>
      <c r="E14" s="138">
        <f>'Item List 2024'!D146</f>
        <v>570</v>
      </c>
      <c r="F14" s="138">
        <f t="shared" si="0"/>
        <v>1710</v>
      </c>
      <c r="G14" s="138">
        <f t="shared" si="1"/>
        <v>855</v>
      </c>
    </row>
    <row r="15" spans="2:9" ht="19.5" customHeight="1" x14ac:dyDescent="0.35">
      <c r="B15" s="17" t="s">
        <v>385</v>
      </c>
      <c r="C15" s="116" t="s">
        <v>386</v>
      </c>
      <c r="D15" s="138">
        <v>4</v>
      </c>
      <c r="E15" s="138">
        <f>'Item List 2024'!D9</f>
        <v>550</v>
      </c>
      <c r="F15" s="138">
        <f t="shared" si="0"/>
        <v>2200</v>
      </c>
      <c r="G15" s="138">
        <f t="shared" si="1"/>
        <v>1100</v>
      </c>
    </row>
    <row r="16" spans="2:9" ht="19.5" customHeight="1" x14ac:dyDescent="0.35">
      <c r="B16" s="17" t="s">
        <v>22</v>
      </c>
      <c r="C16" s="116" t="s">
        <v>23</v>
      </c>
      <c r="D16" s="177">
        <v>1000</v>
      </c>
      <c r="E16" s="138">
        <f>'Item List 2024'!D8</f>
        <v>2.8</v>
      </c>
      <c r="F16" s="138">
        <f t="shared" si="0"/>
        <v>2800</v>
      </c>
      <c r="G16" s="138">
        <f t="shared" si="1"/>
        <v>1400</v>
      </c>
    </row>
    <row r="17" spans="2:7" ht="19.5" customHeight="1" x14ac:dyDescent="0.35">
      <c r="B17" s="17" t="s">
        <v>78</v>
      </c>
      <c r="C17" s="91"/>
      <c r="D17" s="177">
        <v>1</v>
      </c>
      <c r="E17" s="138">
        <f>'Item List 2024'!D7</f>
        <v>1000</v>
      </c>
      <c r="F17" s="138">
        <f t="shared" si="0"/>
        <v>1000</v>
      </c>
      <c r="G17" s="138">
        <f t="shared" si="1"/>
        <v>500</v>
      </c>
    </row>
    <row r="18" spans="2:7" ht="19.5" customHeight="1" x14ac:dyDescent="0.35">
      <c r="B18" s="18" t="s">
        <v>25</v>
      </c>
      <c r="C18" s="91"/>
      <c r="D18" s="177"/>
      <c r="E18" s="177"/>
      <c r="F18" s="138"/>
      <c r="G18" s="138"/>
    </row>
    <row r="19" spans="2:7" ht="19.5" customHeight="1" x14ac:dyDescent="0.35">
      <c r="B19" s="111" t="s">
        <v>381</v>
      </c>
      <c r="C19" s="91"/>
      <c r="D19" s="177"/>
      <c r="E19" s="177"/>
      <c r="F19" s="138"/>
      <c r="G19" s="138"/>
    </row>
    <row r="20" spans="2:7" ht="19.5" customHeight="1" x14ac:dyDescent="0.35">
      <c r="B20" s="17" t="s">
        <v>555</v>
      </c>
      <c r="C20" s="116" t="s">
        <v>34</v>
      </c>
      <c r="D20" s="138">
        <v>1</v>
      </c>
      <c r="E20" s="138">
        <f>'Item List 2024'!D209</f>
        <v>744</v>
      </c>
      <c r="F20" s="138">
        <f t="shared" si="0"/>
        <v>744</v>
      </c>
      <c r="G20" s="138">
        <f>F20</f>
        <v>744</v>
      </c>
    </row>
    <row r="21" spans="2:7" ht="19.5" customHeight="1" x14ac:dyDescent="0.35">
      <c r="B21" s="17" t="str">
        <f>'Item List 2024'!B353</f>
        <v xml:space="preserve">Agromectin </v>
      </c>
      <c r="C21" s="116" t="s">
        <v>34</v>
      </c>
      <c r="D21" s="138">
        <v>1</v>
      </c>
      <c r="E21" s="138">
        <f>'Item List 2024'!D353</f>
        <v>260</v>
      </c>
      <c r="F21" s="138">
        <f>E21*D21</f>
        <v>260</v>
      </c>
      <c r="G21" s="138">
        <f>F21</f>
        <v>260</v>
      </c>
    </row>
    <row r="22" spans="2:7" ht="19.5" customHeight="1" x14ac:dyDescent="0.35">
      <c r="B22" s="17" t="str">
        <f>'Item List 2024'!B216</f>
        <v>Garden Ripcod</v>
      </c>
      <c r="C22" s="116" t="s">
        <v>34</v>
      </c>
      <c r="D22" s="138">
        <v>1</v>
      </c>
      <c r="E22" s="138">
        <f>'Item List 2024'!D216</f>
        <v>300</v>
      </c>
      <c r="F22" s="138">
        <f t="shared" ref="F22" si="2">E22*D22</f>
        <v>300</v>
      </c>
      <c r="G22" s="138">
        <f>F22</f>
        <v>300</v>
      </c>
    </row>
    <row r="23" spans="2:7" ht="19.5" customHeight="1" x14ac:dyDescent="0.35">
      <c r="B23" s="111" t="s">
        <v>382</v>
      </c>
      <c r="C23" s="116"/>
      <c r="D23" s="138"/>
      <c r="E23" s="138"/>
      <c r="F23" s="138"/>
      <c r="G23" s="138"/>
    </row>
    <row r="24" spans="2:7" ht="19.5" customHeight="1" x14ac:dyDescent="0.35">
      <c r="B24" s="17" t="s">
        <v>96</v>
      </c>
      <c r="C24" s="116" t="s">
        <v>32</v>
      </c>
      <c r="D24" s="138">
        <v>1</v>
      </c>
      <c r="E24" s="204">
        <f>'Item List 2024'!D182</f>
        <v>470</v>
      </c>
      <c r="F24" s="204">
        <f t="shared" si="0"/>
        <v>470</v>
      </c>
      <c r="G24" s="204">
        <f>D24*E24</f>
        <v>470</v>
      </c>
    </row>
    <row r="25" spans="2:7" ht="19.5" customHeight="1" x14ac:dyDescent="0.35">
      <c r="B25" s="17" t="s">
        <v>514</v>
      </c>
      <c r="C25" s="116" t="s">
        <v>34</v>
      </c>
      <c r="D25" s="138">
        <v>4</v>
      </c>
      <c r="E25" s="204">
        <f>'Item List 2024'!D181</f>
        <v>200</v>
      </c>
      <c r="F25" s="204">
        <f>E25*D25</f>
        <v>800</v>
      </c>
      <c r="G25" s="204">
        <f>F25/2</f>
        <v>400</v>
      </c>
    </row>
    <row r="26" spans="2:7" ht="19.5" customHeight="1" x14ac:dyDescent="0.35">
      <c r="B26" s="17" t="s">
        <v>519</v>
      </c>
      <c r="C26" s="116" t="s">
        <v>34</v>
      </c>
      <c r="D26" s="138">
        <v>1</v>
      </c>
      <c r="E26" s="204">
        <f>'Item List 2024'!D191</f>
        <v>716</v>
      </c>
      <c r="F26" s="204">
        <f>E26*D26</f>
        <v>716</v>
      </c>
      <c r="G26" s="204">
        <f>F26</f>
        <v>716</v>
      </c>
    </row>
    <row r="27" spans="2:7" ht="19.5" customHeight="1" x14ac:dyDescent="0.35">
      <c r="B27" s="17" t="s">
        <v>517</v>
      </c>
      <c r="C27" s="116" t="s">
        <v>34</v>
      </c>
      <c r="D27" s="138">
        <v>1</v>
      </c>
      <c r="E27" s="204">
        <f>'Item List 2024'!D190</f>
        <v>462</v>
      </c>
      <c r="F27" s="204">
        <f>E27*D27</f>
        <v>462</v>
      </c>
      <c r="G27" s="204">
        <f>F27</f>
        <v>462</v>
      </c>
    </row>
    <row r="28" spans="2:7" ht="19.5" customHeight="1" x14ac:dyDescent="0.35">
      <c r="B28" s="17" t="s">
        <v>556</v>
      </c>
      <c r="C28" s="116" t="s">
        <v>110</v>
      </c>
      <c r="D28" s="138">
        <v>1</v>
      </c>
      <c r="E28" s="204">
        <f>'Item List 2024'!D177</f>
        <v>340</v>
      </c>
      <c r="F28" s="204">
        <f>E28*D28</f>
        <v>340</v>
      </c>
      <c r="G28" s="204">
        <f>F28</f>
        <v>340</v>
      </c>
    </row>
    <row r="29" spans="2:7" ht="19.5" customHeight="1" x14ac:dyDescent="0.35">
      <c r="B29" s="111" t="s">
        <v>403</v>
      </c>
      <c r="C29" s="116"/>
      <c r="D29" s="138"/>
      <c r="E29" s="204"/>
      <c r="F29" s="204"/>
      <c r="G29" s="204"/>
    </row>
    <row r="30" spans="2:7" ht="19.5" customHeight="1" x14ac:dyDescent="0.35">
      <c r="B30" s="17" t="s">
        <v>37</v>
      </c>
      <c r="C30" s="116" t="s">
        <v>26</v>
      </c>
      <c r="D30" s="138">
        <v>1</v>
      </c>
      <c r="E30" s="204">
        <f>'Item List 2024'!D154</f>
        <v>650</v>
      </c>
      <c r="F30" s="204">
        <f>E30*D30</f>
        <v>650</v>
      </c>
      <c r="G30" s="204">
        <f>F30/2</f>
        <v>325</v>
      </c>
    </row>
    <row r="31" spans="2:7" ht="19.5" customHeight="1" x14ac:dyDescent="0.35">
      <c r="B31" s="17" t="s">
        <v>428</v>
      </c>
      <c r="C31" s="116" t="s">
        <v>26</v>
      </c>
      <c r="D31" s="138">
        <v>1</v>
      </c>
      <c r="E31" s="204">
        <f>'Item List 2024'!D171</f>
        <v>560</v>
      </c>
      <c r="F31" s="204">
        <f>E31*D31</f>
        <v>560</v>
      </c>
      <c r="G31" s="204">
        <f>F31/2</f>
        <v>280</v>
      </c>
    </row>
    <row r="32" spans="2:7" ht="19.5" customHeight="1" x14ac:dyDescent="0.35">
      <c r="B32" s="17" t="s">
        <v>38</v>
      </c>
      <c r="C32" s="116" t="s">
        <v>39</v>
      </c>
      <c r="D32" s="20">
        <v>1</v>
      </c>
      <c r="E32" s="120">
        <f>'Item List 2024'!D258</f>
        <v>470</v>
      </c>
      <c r="F32" s="120">
        <f t="shared" ref="F32" si="3">D32*E32</f>
        <v>470</v>
      </c>
      <c r="G32" s="120">
        <f>F32</f>
        <v>470</v>
      </c>
    </row>
    <row r="33" spans="2:7" ht="19.5" customHeight="1" x14ac:dyDescent="0.35">
      <c r="B33" s="230" t="s">
        <v>404</v>
      </c>
      <c r="C33" s="230"/>
      <c r="D33" s="230"/>
      <c r="E33" s="205"/>
      <c r="F33" s="204"/>
      <c r="G33" s="204"/>
    </row>
    <row r="34" spans="2:7" ht="19.5" customHeight="1" x14ac:dyDescent="0.35">
      <c r="B34" s="17" t="s">
        <v>68</v>
      </c>
      <c r="C34" s="116" t="s">
        <v>45</v>
      </c>
      <c r="D34" s="138">
        <v>10</v>
      </c>
      <c r="E34" s="138">
        <f>'Item List 2024'!D11</f>
        <v>85</v>
      </c>
      <c r="F34" s="138">
        <f t="shared" si="0"/>
        <v>850</v>
      </c>
      <c r="G34" s="138">
        <f t="shared" si="1"/>
        <v>425</v>
      </c>
    </row>
    <row r="35" spans="2:7" ht="19.5" customHeight="1" x14ac:dyDescent="0.35">
      <c r="B35" s="17" t="s">
        <v>573</v>
      </c>
      <c r="C35" s="116" t="s">
        <v>45</v>
      </c>
      <c r="D35" s="138">
        <v>10</v>
      </c>
      <c r="E35" s="138">
        <f>'Item List 2024'!D11</f>
        <v>85</v>
      </c>
      <c r="F35" s="138">
        <f t="shared" si="0"/>
        <v>850</v>
      </c>
      <c r="G35" s="138">
        <f t="shared" si="1"/>
        <v>425</v>
      </c>
    </row>
    <row r="36" spans="2:7" ht="19.5" customHeight="1" x14ac:dyDescent="0.35">
      <c r="B36" s="17" t="s">
        <v>570</v>
      </c>
      <c r="C36" s="116" t="s">
        <v>45</v>
      </c>
      <c r="D36" s="138">
        <v>3</v>
      </c>
      <c r="E36" s="138">
        <f>'Item List 2024'!D11</f>
        <v>85</v>
      </c>
      <c r="F36" s="138">
        <f t="shared" si="0"/>
        <v>255</v>
      </c>
      <c r="G36" s="138">
        <f t="shared" si="1"/>
        <v>127.5</v>
      </c>
    </row>
    <row r="37" spans="2:7" ht="19.5" customHeight="1" x14ac:dyDescent="0.35">
      <c r="B37" s="17" t="s">
        <v>47</v>
      </c>
      <c r="C37" s="116" t="s">
        <v>45</v>
      </c>
      <c r="D37" s="138">
        <v>30</v>
      </c>
      <c r="E37" s="138">
        <f>'Item List 2024'!D11</f>
        <v>85</v>
      </c>
      <c r="F37" s="138">
        <f t="shared" si="0"/>
        <v>2550</v>
      </c>
      <c r="G37" s="138">
        <f t="shared" si="1"/>
        <v>1275</v>
      </c>
    </row>
    <row r="38" spans="2:7" ht="19.5" customHeight="1" x14ac:dyDescent="0.35">
      <c r="B38" s="17" t="s">
        <v>48</v>
      </c>
      <c r="C38" s="116" t="s">
        <v>45</v>
      </c>
      <c r="D38" s="138">
        <v>3</v>
      </c>
      <c r="E38" s="138">
        <f>'Item List 2024'!D11</f>
        <v>85</v>
      </c>
      <c r="F38" s="138">
        <f t="shared" si="0"/>
        <v>255</v>
      </c>
      <c r="G38" s="138">
        <f t="shared" si="1"/>
        <v>127.5</v>
      </c>
    </row>
    <row r="39" spans="2:7" ht="19.5" customHeight="1" x14ac:dyDescent="0.35">
      <c r="B39" s="17" t="s">
        <v>50</v>
      </c>
      <c r="C39" s="116" t="s">
        <v>45</v>
      </c>
      <c r="D39" s="138">
        <v>2</v>
      </c>
      <c r="E39" s="138">
        <f>'Item List 2024'!D11</f>
        <v>85</v>
      </c>
      <c r="F39" s="138">
        <f t="shared" si="0"/>
        <v>170</v>
      </c>
      <c r="G39" s="138">
        <f t="shared" si="1"/>
        <v>85</v>
      </c>
    </row>
    <row r="40" spans="2:7" ht="19.5" customHeight="1" x14ac:dyDescent="0.35">
      <c r="B40" s="17" t="s">
        <v>22</v>
      </c>
      <c r="C40" s="116" t="s">
        <v>45</v>
      </c>
      <c r="D40" s="138">
        <v>8</v>
      </c>
      <c r="E40" s="138">
        <f>'Item List 2024'!D11</f>
        <v>85</v>
      </c>
      <c r="F40" s="138">
        <f t="shared" si="0"/>
        <v>680</v>
      </c>
      <c r="G40" s="138">
        <f t="shared" si="1"/>
        <v>340</v>
      </c>
    </row>
    <row r="41" spans="2:7" ht="19.5" customHeight="1" x14ac:dyDescent="0.35">
      <c r="B41" s="17" t="s">
        <v>51</v>
      </c>
      <c r="C41" s="116" t="s">
        <v>45</v>
      </c>
      <c r="D41" s="138">
        <v>15</v>
      </c>
      <c r="E41" s="138">
        <f>'Item List 2024'!D11</f>
        <v>85</v>
      </c>
      <c r="F41" s="138">
        <f t="shared" si="0"/>
        <v>1275</v>
      </c>
      <c r="G41" s="138">
        <f t="shared" si="1"/>
        <v>637.5</v>
      </c>
    </row>
    <row r="42" spans="2:7" ht="19.5" customHeight="1" x14ac:dyDescent="0.35">
      <c r="B42" s="17" t="s">
        <v>362</v>
      </c>
      <c r="C42" s="178" t="s">
        <v>45</v>
      </c>
      <c r="D42" s="120">
        <v>10</v>
      </c>
      <c r="E42" s="138">
        <f>'Item List 2024'!D11</f>
        <v>85</v>
      </c>
      <c r="F42" s="120">
        <f t="shared" si="0"/>
        <v>850</v>
      </c>
      <c r="G42" s="120">
        <f t="shared" si="1"/>
        <v>425</v>
      </c>
    </row>
    <row r="43" spans="2:7" ht="19.5" customHeight="1" x14ac:dyDescent="0.35">
      <c r="B43" s="17" t="s">
        <v>71</v>
      </c>
      <c r="C43" s="116" t="s">
        <v>80</v>
      </c>
      <c r="D43" s="138">
        <v>4000</v>
      </c>
      <c r="E43" s="138">
        <f>'Item List 2024'!E266</f>
        <v>2.83</v>
      </c>
      <c r="F43" s="138">
        <f t="shared" si="0"/>
        <v>11320</v>
      </c>
      <c r="G43" s="138">
        <f t="shared" si="1"/>
        <v>5660</v>
      </c>
    </row>
    <row r="44" spans="2:7" ht="19.5" customHeight="1" x14ac:dyDescent="0.35">
      <c r="B44" s="114" t="s">
        <v>52</v>
      </c>
      <c r="C44" s="178" t="s">
        <v>53</v>
      </c>
      <c r="D44" s="204">
        <v>34</v>
      </c>
      <c r="E44" s="204">
        <f>'Item List 2024'!D10</f>
        <v>550</v>
      </c>
      <c r="F44" s="204">
        <f t="shared" si="0"/>
        <v>18700</v>
      </c>
      <c r="G44" s="138">
        <f t="shared" si="1"/>
        <v>9350</v>
      </c>
    </row>
    <row r="45" spans="2:7" ht="19.5" customHeight="1" x14ac:dyDescent="0.35">
      <c r="B45" s="18" t="s">
        <v>54</v>
      </c>
      <c r="C45" s="91"/>
      <c r="D45" s="177"/>
      <c r="E45" s="177"/>
      <c r="F45" s="145">
        <f>SUM(F6:F44)</f>
        <v>74707</v>
      </c>
      <c r="G45" s="145">
        <f>SUM(G6:G44)</f>
        <v>39234.5</v>
      </c>
    </row>
    <row r="46" spans="2:7" ht="19.5" customHeight="1" x14ac:dyDescent="0.35">
      <c r="B46" s="18" t="s">
        <v>357</v>
      </c>
      <c r="C46" s="91"/>
      <c r="D46" s="177"/>
      <c r="E46" s="177"/>
      <c r="F46" s="145">
        <f>F3-F45</f>
        <v>48893</v>
      </c>
      <c r="G46" s="145">
        <f>G3-G45</f>
        <v>22565.5</v>
      </c>
    </row>
    <row r="47" spans="2:7" ht="19.5" customHeight="1" x14ac:dyDescent="0.35">
      <c r="B47" s="18" t="s">
        <v>55</v>
      </c>
      <c r="C47" s="91"/>
      <c r="D47" s="177"/>
      <c r="E47" s="177"/>
      <c r="F47" s="146">
        <f>F46/F3</f>
        <v>0.39557443365695794</v>
      </c>
      <c r="G47" s="146">
        <f>G46/G3</f>
        <v>0.36513754045307445</v>
      </c>
    </row>
    <row r="48" spans="2:7" ht="19.5" customHeight="1" x14ac:dyDescent="0.35">
      <c r="B48" s="18" t="s">
        <v>56</v>
      </c>
      <c r="C48" s="116" t="s">
        <v>57</v>
      </c>
      <c r="D48" s="177"/>
      <c r="E48" s="177"/>
      <c r="F48" s="145">
        <f>F45/D3</f>
        <v>1867.675</v>
      </c>
      <c r="G48" s="223">
        <f>G45/I3</f>
        <v>2615.6333333333332</v>
      </c>
    </row>
    <row r="49" spans="2:7" ht="19.5" customHeight="1" x14ac:dyDescent="0.35">
      <c r="B49" s="18" t="s">
        <v>81</v>
      </c>
      <c r="C49" s="116" t="s">
        <v>59</v>
      </c>
      <c r="D49" s="177"/>
      <c r="E49" s="177"/>
      <c r="F49" s="145">
        <f>F45/E3</f>
        <v>24.177022653721682</v>
      </c>
      <c r="G49" s="145">
        <f>G45/E3</f>
        <v>12.697249190938511</v>
      </c>
    </row>
    <row r="50" spans="2:7" ht="19.5" customHeight="1" x14ac:dyDescent="0.35"/>
    <row r="52" spans="2:7" x14ac:dyDescent="0.35">
      <c r="B52" s="56" t="s">
        <v>355</v>
      </c>
    </row>
  </sheetData>
  <customSheetViews>
    <customSheetView guid="{63A97564-0E53-4191-998D-0E0D6B1DFC4B}" scale="110" topLeftCell="A23">
      <selection activeCell="F32" sqref="F32"/>
      <pageMargins left="0.7" right="0.7" top="0.75" bottom="0.75" header="0.3" footer="0.3"/>
      <pageSetup paperSize="9" orientation="portrait" verticalDpi="0" r:id="rId1"/>
    </customSheetView>
    <customSheetView guid="{4F699E90-C674-486F-920D-A5FD36B53A39}" scale="110" topLeftCell="A35">
      <selection activeCell="G45" sqref="G45"/>
      <pageMargins left="0.7" right="0.7" top="0.75" bottom="0.75" header="0.3" footer="0.3"/>
      <pageSetup paperSize="9" orientation="portrait" verticalDpi="0" r:id="rId2"/>
    </customSheetView>
    <customSheetView guid="{9725C355-06CF-47EE-8965-9EAAFECFEFE3}" scale="91">
      <selection activeCell="C39" sqref="C39"/>
      <pageMargins left="0.7" right="0.7" top="0.75" bottom="0.75" header="0.3" footer="0.3"/>
      <pageSetup paperSize="9" orientation="portrait" verticalDpi="0" r:id="rId3"/>
    </customSheetView>
    <customSheetView guid="{F593715E-C481-4F7B-9ABB-3BC8DB13B129}" scale="110" topLeftCell="A22">
      <selection activeCell="G34" sqref="G34"/>
      <pageMargins left="0.7" right="0.7" top="0.75" bottom="0.75" header="0.3" footer="0.3"/>
      <pageSetup paperSize="9" orientation="portrait" verticalDpi="0" r:id="rId4"/>
    </customSheetView>
  </customSheetViews>
  <mergeCells count="2">
    <mergeCell ref="B1:G1"/>
    <mergeCell ref="B33:D33"/>
  </mergeCells>
  <pageMargins left="0.7" right="0.7" top="0.75" bottom="0.75" header="0.3" footer="0.3"/>
  <pageSetup paperSize="9" orientation="portrait" verticalDpi="0"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2"/>
  <sheetViews>
    <sheetView topLeftCell="A20" zoomScale="98" zoomScaleNormal="98" workbookViewId="0">
      <selection activeCell="D31" sqref="D31"/>
    </sheetView>
  </sheetViews>
  <sheetFormatPr defaultRowHeight="15.5" x14ac:dyDescent="0.35"/>
  <cols>
    <col min="1" max="1" width="26.453125" style="9" customWidth="1"/>
    <col min="2" max="2" width="12.6328125" style="9" customWidth="1"/>
    <col min="3" max="3" width="14.453125" style="117" customWidth="1"/>
    <col min="4" max="4" width="14.36328125" style="117" customWidth="1"/>
    <col min="5" max="5" width="19" style="117" customWidth="1"/>
    <col min="6" max="6" width="20.453125" style="117" customWidth="1"/>
    <col min="9" max="9" width="10.08984375" style="179" bestFit="1" customWidth="1"/>
  </cols>
  <sheetData>
    <row r="1" spans="1:9" ht="23.25" customHeight="1" x14ac:dyDescent="0.35">
      <c r="A1" s="206" t="s">
        <v>114</v>
      </c>
      <c r="B1" s="206"/>
      <c r="C1" s="206"/>
      <c r="D1" s="206"/>
      <c r="E1" s="206"/>
      <c r="F1" s="206"/>
    </row>
    <row r="2" spans="1:9" x14ac:dyDescent="0.35">
      <c r="A2" s="17"/>
      <c r="B2" s="18" t="s">
        <v>0</v>
      </c>
      <c r="C2" s="19" t="s">
        <v>1</v>
      </c>
      <c r="D2" s="19" t="s">
        <v>107</v>
      </c>
      <c r="E2" s="19" t="s">
        <v>108</v>
      </c>
      <c r="F2" s="19" t="s">
        <v>109</v>
      </c>
    </row>
    <row r="3" spans="1:9" x14ac:dyDescent="0.35">
      <c r="A3" s="18" t="s">
        <v>2</v>
      </c>
      <c r="B3" s="116" t="s">
        <v>363</v>
      </c>
      <c r="C3" s="204">
        <v>21000</v>
      </c>
      <c r="D3" s="134">
        <v>8</v>
      </c>
      <c r="E3" s="134">
        <f>D3*C3</f>
        <v>168000</v>
      </c>
      <c r="F3" s="134">
        <f>E3/2</f>
        <v>84000</v>
      </c>
      <c r="I3" s="179">
        <v>10000</v>
      </c>
    </row>
    <row r="4" spans="1:9" x14ac:dyDescent="0.35">
      <c r="A4" s="18" t="s">
        <v>4</v>
      </c>
      <c r="B4" s="91"/>
      <c r="C4" s="135"/>
      <c r="D4" s="135"/>
      <c r="E4" s="135"/>
      <c r="F4" s="135"/>
    </row>
    <row r="5" spans="1:9" ht="15" x14ac:dyDescent="0.35">
      <c r="A5" s="18" t="s">
        <v>5</v>
      </c>
      <c r="B5" s="136" t="s">
        <v>0</v>
      </c>
      <c r="C5" s="137" t="s">
        <v>6</v>
      </c>
      <c r="D5" s="137" t="s">
        <v>7</v>
      </c>
      <c r="E5" s="137" t="s">
        <v>61</v>
      </c>
      <c r="F5" s="137" t="s">
        <v>62</v>
      </c>
    </row>
    <row r="6" spans="1:9" x14ac:dyDescent="0.35">
      <c r="A6" s="17" t="s">
        <v>10</v>
      </c>
      <c r="B6" s="116" t="s">
        <v>11</v>
      </c>
      <c r="C6" s="138">
        <v>25000</v>
      </c>
      <c r="D6" s="138">
        <f>'[1]Item List 2024'!E292</f>
        <v>0.74</v>
      </c>
      <c r="E6" s="138">
        <f>D6*C6</f>
        <v>18500</v>
      </c>
      <c r="F6" s="138">
        <f>E6/2</f>
        <v>9250</v>
      </c>
    </row>
    <row r="7" spans="1:9" x14ac:dyDescent="0.35">
      <c r="A7" s="17" t="s">
        <v>12</v>
      </c>
      <c r="B7" s="116" t="s">
        <v>11</v>
      </c>
      <c r="C7" s="134">
        <v>1250</v>
      </c>
      <c r="D7" s="134">
        <f>'[1]Item List 2024'!E292</f>
        <v>0.74</v>
      </c>
      <c r="E7" s="134">
        <f t="shared" ref="E7:E42" si="0">D7*C7</f>
        <v>925</v>
      </c>
      <c r="F7" s="134">
        <f t="shared" ref="F7:F42" si="1">E7/2</f>
        <v>462.5</v>
      </c>
    </row>
    <row r="8" spans="1:9" x14ac:dyDescent="0.35">
      <c r="A8" s="17" t="s">
        <v>13</v>
      </c>
      <c r="B8" s="116" t="s">
        <v>14</v>
      </c>
      <c r="C8" s="134">
        <v>2.5</v>
      </c>
      <c r="D8" s="134">
        <f>'[1]Item List 2024'!D2</f>
        <v>600</v>
      </c>
      <c r="E8" s="134">
        <f t="shared" si="0"/>
        <v>1500</v>
      </c>
      <c r="F8" s="134">
        <f t="shared" si="1"/>
        <v>750</v>
      </c>
    </row>
    <row r="9" spans="1:9" x14ac:dyDescent="0.35">
      <c r="A9" s="17" t="s">
        <v>15</v>
      </c>
      <c r="B9" s="116" t="s">
        <v>14</v>
      </c>
      <c r="C9" s="134">
        <v>1.5</v>
      </c>
      <c r="D9" s="134">
        <f>'[1]Item List 2024'!D3</f>
        <v>600</v>
      </c>
      <c r="E9" s="134">
        <f t="shared" si="0"/>
        <v>900</v>
      </c>
      <c r="F9" s="134">
        <f t="shared" si="1"/>
        <v>450</v>
      </c>
    </row>
    <row r="10" spans="1:9" x14ac:dyDescent="0.35">
      <c r="A10" s="17" t="s">
        <v>16</v>
      </c>
      <c r="B10" s="116" t="s">
        <v>14</v>
      </c>
      <c r="C10" s="134">
        <v>1</v>
      </c>
      <c r="D10" s="134">
        <f>'[1]Item List 2024'!D4</f>
        <v>600</v>
      </c>
      <c r="E10" s="134">
        <f t="shared" si="0"/>
        <v>600</v>
      </c>
      <c r="F10" s="134">
        <f t="shared" si="1"/>
        <v>300</v>
      </c>
    </row>
    <row r="11" spans="1:9" x14ac:dyDescent="0.35">
      <c r="A11" s="17" t="s">
        <v>359</v>
      </c>
      <c r="B11" s="116" t="s">
        <v>18</v>
      </c>
      <c r="C11" s="134">
        <v>6</v>
      </c>
      <c r="D11" s="134">
        <f>'[1]Item List 2024'!D144</f>
        <v>745</v>
      </c>
      <c r="E11" s="134">
        <f t="shared" si="0"/>
        <v>4470</v>
      </c>
      <c r="F11" s="134">
        <f t="shared" si="1"/>
        <v>2235</v>
      </c>
    </row>
    <row r="12" spans="1:9" x14ac:dyDescent="0.35">
      <c r="A12" s="17" t="s">
        <v>19</v>
      </c>
      <c r="B12" s="116" t="s">
        <v>20</v>
      </c>
      <c r="C12" s="134">
        <v>20</v>
      </c>
      <c r="D12" s="134">
        <f>'[1]Item List 2024'!D152</f>
        <v>95</v>
      </c>
      <c r="E12" s="134">
        <f t="shared" si="0"/>
        <v>1900</v>
      </c>
      <c r="F12" s="134">
        <f t="shared" si="1"/>
        <v>950</v>
      </c>
    </row>
    <row r="13" spans="1:9" x14ac:dyDescent="0.35">
      <c r="A13" s="17" t="s">
        <v>21</v>
      </c>
      <c r="B13" s="116" t="s">
        <v>18</v>
      </c>
      <c r="C13" s="134">
        <v>6</v>
      </c>
      <c r="D13" s="134">
        <f>'[1]Item List 2024'!D147</f>
        <v>570</v>
      </c>
      <c r="E13" s="134">
        <f t="shared" si="0"/>
        <v>3420</v>
      </c>
      <c r="F13" s="134">
        <f t="shared" si="1"/>
        <v>1710</v>
      </c>
    </row>
    <row r="14" spans="1:9" x14ac:dyDescent="0.35">
      <c r="A14" s="17" t="s">
        <v>396</v>
      </c>
      <c r="B14" s="116" t="s">
        <v>386</v>
      </c>
      <c r="C14" s="134">
        <v>4</v>
      </c>
      <c r="D14" s="134">
        <f>'[1]Item List 2024'!D8</f>
        <v>550</v>
      </c>
      <c r="E14" s="134">
        <f t="shared" si="0"/>
        <v>2200</v>
      </c>
      <c r="F14" s="134">
        <f t="shared" si="1"/>
        <v>1100</v>
      </c>
    </row>
    <row r="15" spans="1:9" x14ac:dyDescent="0.35">
      <c r="A15" s="17" t="s">
        <v>22</v>
      </c>
      <c r="B15" s="116" t="s">
        <v>23</v>
      </c>
      <c r="C15" s="135">
        <v>1000</v>
      </c>
      <c r="D15" s="134">
        <f>'Item List 2024'!D8</f>
        <v>2.8</v>
      </c>
      <c r="E15" s="134">
        <f t="shared" si="0"/>
        <v>2800</v>
      </c>
      <c r="F15" s="134">
        <f t="shared" si="1"/>
        <v>1400</v>
      </c>
    </row>
    <row r="16" spans="1:9" x14ac:dyDescent="0.35">
      <c r="A16" s="17" t="s">
        <v>78</v>
      </c>
      <c r="B16" s="116"/>
      <c r="C16" s="135">
        <v>1</v>
      </c>
      <c r="D16" s="134">
        <f>'[1]Item List 2024'!D7</f>
        <v>1000</v>
      </c>
      <c r="E16" s="134">
        <f t="shared" si="0"/>
        <v>1000</v>
      </c>
      <c r="F16" s="134">
        <f t="shared" si="1"/>
        <v>500</v>
      </c>
    </row>
    <row r="17" spans="1:6" x14ac:dyDescent="0.35">
      <c r="A17" s="18" t="s">
        <v>25</v>
      </c>
      <c r="B17" s="116"/>
      <c r="C17" s="135"/>
      <c r="D17" s="135"/>
      <c r="E17" s="134"/>
      <c r="F17" s="134"/>
    </row>
    <row r="18" spans="1:6" x14ac:dyDescent="0.35">
      <c r="A18" s="18" t="s">
        <v>416</v>
      </c>
      <c r="B18" s="116"/>
      <c r="C18" s="135"/>
      <c r="D18" s="135"/>
      <c r="E18" s="134"/>
      <c r="F18" s="134"/>
    </row>
    <row r="19" spans="1:6" x14ac:dyDescent="0.35">
      <c r="A19" s="111" t="s">
        <v>392</v>
      </c>
      <c r="B19" s="116"/>
      <c r="C19" s="135"/>
      <c r="D19" s="135"/>
      <c r="E19" s="134"/>
      <c r="F19" s="134"/>
    </row>
    <row r="20" spans="1:6" x14ac:dyDescent="0.35">
      <c r="A20" s="18" t="s">
        <v>465</v>
      </c>
      <c r="B20" s="116" t="s">
        <v>34</v>
      </c>
      <c r="C20" s="135">
        <v>2</v>
      </c>
      <c r="D20" s="135">
        <f>'[1]Item List 2024'!D240</f>
        <v>450</v>
      </c>
      <c r="E20" s="134">
        <f>D20*C20</f>
        <v>900</v>
      </c>
      <c r="F20" s="165">
        <f>E20/2</f>
        <v>450</v>
      </c>
    </row>
    <row r="21" spans="1:6" x14ac:dyDescent="0.35">
      <c r="A21" s="111" t="s">
        <v>381</v>
      </c>
      <c r="B21" s="116"/>
      <c r="C21" s="135"/>
      <c r="D21" s="135"/>
      <c r="E21" s="134"/>
      <c r="F21" s="134"/>
    </row>
    <row r="22" spans="1:6" x14ac:dyDescent="0.35">
      <c r="A22" s="17" t="s">
        <v>560</v>
      </c>
      <c r="B22" s="116" t="s">
        <v>34</v>
      </c>
      <c r="C22" s="134">
        <v>1</v>
      </c>
      <c r="D22" s="204">
        <f>'[1]Item List 2024'!D216</f>
        <v>300</v>
      </c>
      <c r="E22" s="204">
        <f t="shared" si="0"/>
        <v>300</v>
      </c>
      <c r="F22" s="204">
        <f>E22</f>
        <v>300</v>
      </c>
    </row>
    <row r="23" spans="1:6" x14ac:dyDescent="0.35">
      <c r="A23" s="26" t="s">
        <v>574</v>
      </c>
      <c r="B23" s="116" t="s">
        <v>26</v>
      </c>
      <c r="C23" s="134">
        <v>1</v>
      </c>
      <c r="D23" s="204">
        <f>'Item List 2024'!D348</f>
        <v>590</v>
      </c>
      <c r="E23" s="204">
        <f t="shared" si="0"/>
        <v>590</v>
      </c>
      <c r="F23" s="204">
        <f t="shared" si="1"/>
        <v>295</v>
      </c>
    </row>
    <row r="24" spans="1:6" x14ac:dyDescent="0.35">
      <c r="A24" s="17" t="s">
        <v>540</v>
      </c>
      <c r="B24" s="116" t="s">
        <v>34</v>
      </c>
      <c r="C24" s="134">
        <v>1</v>
      </c>
      <c r="D24" s="204">
        <f>'Item List 2024'!D222</f>
        <v>1200</v>
      </c>
      <c r="E24" s="204">
        <f t="shared" si="0"/>
        <v>1200</v>
      </c>
      <c r="F24" s="204">
        <f t="shared" si="1"/>
        <v>600</v>
      </c>
    </row>
    <row r="25" spans="1:6" x14ac:dyDescent="0.35">
      <c r="A25" s="17" t="s">
        <v>82</v>
      </c>
      <c r="B25" s="116" t="s">
        <v>34</v>
      </c>
      <c r="C25" s="134">
        <v>2</v>
      </c>
      <c r="D25" s="134">
        <f>'[1]Item List 2024'!D212</f>
        <v>260</v>
      </c>
      <c r="E25" s="134">
        <f t="shared" si="0"/>
        <v>520</v>
      </c>
      <c r="F25" s="134">
        <f>E25</f>
        <v>520</v>
      </c>
    </row>
    <row r="26" spans="1:6" x14ac:dyDescent="0.35">
      <c r="A26" s="17" t="s">
        <v>429</v>
      </c>
      <c r="B26" s="116" t="s">
        <v>87</v>
      </c>
      <c r="C26" s="134">
        <v>1</v>
      </c>
      <c r="D26" s="134">
        <f>'[1]Item List 2024'!D226</f>
        <v>800</v>
      </c>
      <c r="E26" s="134">
        <f t="shared" si="0"/>
        <v>800</v>
      </c>
      <c r="F26" s="134">
        <v>800</v>
      </c>
    </row>
    <row r="27" spans="1:6" x14ac:dyDescent="0.35">
      <c r="A27" s="111" t="s">
        <v>382</v>
      </c>
      <c r="B27" s="116"/>
      <c r="C27" s="134"/>
      <c r="D27" s="134"/>
      <c r="E27" s="134"/>
      <c r="F27" s="134"/>
    </row>
    <row r="28" spans="1:6" x14ac:dyDescent="0.35">
      <c r="A28" s="17" t="s">
        <v>96</v>
      </c>
      <c r="B28" s="116" t="s">
        <v>32</v>
      </c>
      <c r="C28" s="138">
        <v>1</v>
      </c>
      <c r="D28" s="138">
        <f>'[1]Item List 2024'!D183</f>
        <v>470</v>
      </c>
      <c r="E28" s="138">
        <v>250</v>
      </c>
      <c r="F28" s="204">
        <f>E28</f>
        <v>250</v>
      </c>
    </row>
    <row r="29" spans="1:6" x14ac:dyDescent="0.35">
      <c r="A29" s="17" t="s">
        <v>466</v>
      </c>
      <c r="B29" s="116" t="s">
        <v>32</v>
      </c>
      <c r="C29" s="138">
        <v>1</v>
      </c>
      <c r="D29" s="138">
        <f>'[1]Item List 2024'!D186</f>
        <v>340</v>
      </c>
      <c r="E29" s="138">
        <f>D29*C29</f>
        <v>340</v>
      </c>
      <c r="F29" s="204">
        <f>E29</f>
        <v>340</v>
      </c>
    </row>
    <row r="30" spans="1:6" x14ac:dyDescent="0.35">
      <c r="A30" s="17" t="s">
        <v>514</v>
      </c>
      <c r="B30" s="116" t="s">
        <v>34</v>
      </c>
      <c r="C30" s="134">
        <v>2</v>
      </c>
      <c r="D30" s="134">
        <f>'Item List 2024'!D181</f>
        <v>200</v>
      </c>
      <c r="E30" s="134">
        <f t="shared" si="0"/>
        <v>400</v>
      </c>
      <c r="F30" s="204">
        <f t="shared" si="1"/>
        <v>200</v>
      </c>
    </row>
    <row r="31" spans="1:6" x14ac:dyDescent="0.35">
      <c r="A31" s="139" t="s">
        <v>384</v>
      </c>
      <c r="B31" s="140"/>
      <c r="C31" s="141"/>
      <c r="D31" s="141"/>
      <c r="E31" s="141"/>
      <c r="F31" s="214"/>
    </row>
    <row r="32" spans="1:6" x14ac:dyDescent="0.35">
      <c r="A32" s="17" t="s">
        <v>38</v>
      </c>
      <c r="B32" s="116" t="s">
        <v>39</v>
      </c>
      <c r="C32" s="22">
        <v>1</v>
      </c>
      <c r="D32" s="22">
        <f>'[1]Item List 2024'!D260</f>
        <v>470</v>
      </c>
      <c r="E32" s="22">
        <f t="shared" ref="E32" si="2">C32*D32</f>
        <v>470</v>
      </c>
      <c r="F32" s="120">
        <f>E32</f>
        <v>470</v>
      </c>
    </row>
    <row r="33" spans="1:6" x14ac:dyDescent="0.35">
      <c r="A33" s="142" t="s">
        <v>398</v>
      </c>
      <c r="B33" s="116"/>
      <c r="C33" s="135"/>
      <c r="D33" s="135"/>
      <c r="E33" s="134"/>
      <c r="F33" s="134"/>
    </row>
    <row r="34" spans="1:6" x14ac:dyDescent="0.35">
      <c r="A34" s="17" t="s">
        <v>68</v>
      </c>
      <c r="B34" s="116" t="s">
        <v>45</v>
      </c>
      <c r="C34" s="138">
        <v>10</v>
      </c>
      <c r="D34" s="138">
        <f>'[1]Item List 2024'!D10</f>
        <v>85</v>
      </c>
      <c r="E34" s="138">
        <f t="shared" si="0"/>
        <v>850</v>
      </c>
      <c r="F34" s="138">
        <f t="shared" si="1"/>
        <v>425</v>
      </c>
    </row>
    <row r="35" spans="1:6" x14ac:dyDescent="0.35">
      <c r="A35" s="17" t="s">
        <v>570</v>
      </c>
      <c r="B35" s="116" t="s">
        <v>45</v>
      </c>
      <c r="C35" s="138">
        <v>3</v>
      </c>
      <c r="D35" s="138">
        <f>'Item List 2024'!D11</f>
        <v>85</v>
      </c>
      <c r="E35" s="138">
        <f t="shared" si="0"/>
        <v>255</v>
      </c>
      <c r="F35" s="138">
        <f t="shared" si="1"/>
        <v>127.5</v>
      </c>
    </row>
    <row r="36" spans="1:6" x14ac:dyDescent="0.35">
      <c r="A36" s="17" t="s">
        <v>46</v>
      </c>
      <c r="B36" s="116" t="s">
        <v>45</v>
      </c>
      <c r="C36" s="138">
        <v>1</v>
      </c>
      <c r="D36" s="138">
        <f>'[1]Item List 2024'!D10</f>
        <v>85</v>
      </c>
      <c r="E36" s="138">
        <f t="shared" si="0"/>
        <v>85</v>
      </c>
      <c r="F36" s="138">
        <f t="shared" si="1"/>
        <v>42.5</v>
      </c>
    </row>
    <row r="37" spans="1:6" x14ac:dyDescent="0.35">
      <c r="A37" s="17" t="s">
        <v>47</v>
      </c>
      <c r="B37" s="116" t="s">
        <v>45</v>
      </c>
      <c r="C37" s="138">
        <v>30</v>
      </c>
      <c r="D37" s="138">
        <f>'[1]Item List 2024'!D10</f>
        <v>85</v>
      </c>
      <c r="E37" s="138">
        <f t="shared" si="0"/>
        <v>2550</v>
      </c>
      <c r="F37" s="138">
        <f t="shared" si="1"/>
        <v>1275</v>
      </c>
    </row>
    <row r="38" spans="1:6" x14ac:dyDescent="0.35">
      <c r="A38" s="17" t="s">
        <v>48</v>
      </c>
      <c r="B38" s="116" t="s">
        <v>45</v>
      </c>
      <c r="C38" s="138">
        <v>10</v>
      </c>
      <c r="D38" s="138">
        <f t="shared" ref="D38:D40" si="3">$D$34</f>
        <v>85</v>
      </c>
      <c r="E38" s="138">
        <f t="shared" si="0"/>
        <v>850</v>
      </c>
      <c r="F38" s="138">
        <f t="shared" si="1"/>
        <v>425</v>
      </c>
    </row>
    <row r="39" spans="1:6" x14ac:dyDescent="0.35">
      <c r="A39" s="17" t="s">
        <v>50</v>
      </c>
      <c r="B39" s="116" t="s">
        <v>45</v>
      </c>
      <c r="C39" s="138">
        <v>4</v>
      </c>
      <c r="D39" s="138">
        <f>'[1]Item List 2024'!D10</f>
        <v>85</v>
      </c>
      <c r="E39" s="138">
        <f t="shared" si="0"/>
        <v>340</v>
      </c>
      <c r="F39" s="138">
        <f t="shared" si="1"/>
        <v>170</v>
      </c>
    </row>
    <row r="40" spans="1:6" x14ac:dyDescent="0.35">
      <c r="A40" s="17" t="s">
        <v>22</v>
      </c>
      <c r="B40" s="116" t="s">
        <v>45</v>
      </c>
      <c r="C40" s="138">
        <v>5</v>
      </c>
      <c r="D40" s="138">
        <f t="shared" si="3"/>
        <v>85</v>
      </c>
      <c r="E40" s="138">
        <f t="shared" si="0"/>
        <v>425</v>
      </c>
      <c r="F40" s="138">
        <f t="shared" si="1"/>
        <v>212.5</v>
      </c>
    </row>
    <row r="41" spans="1:6" x14ac:dyDescent="0.35">
      <c r="A41" s="17" t="s">
        <v>51</v>
      </c>
      <c r="B41" s="116" t="s">
        <v>45</v>
      </c>
      <c r="C41" s="138">
        <v>5</v>
      </c>
      <c r="D41" s="138">
        <f>'[1]Item List 2024'!D10</f>
        <v>85</v>
      </c>
      <c r="E41" s="138">
        <f t="shared" si="0"/>
        <v>425</v>
      </c>
      <c r="F41" s="138">
        <f t="shared" si="1"/>
        <v>212.5</v>
      </c>
    </row>
    <row r="42" spans="1:6" x14ac:dyDescent="0.35">
      <c r="A42" s="17" t="s">
        <v>52</v>
      </c>
      <c r="B42" s="180" t="s">
        <v>53</v>
      </c>
      <c r="C42" s="138">
        <v>70</v>
      </c>
      <c r="D42" s="138">
        <f>'[1]Item List 2024'!D9</f>
        <v>550</v>
      </c>
      <c r="E42" s="138">
        <f t="shared" si="0"/>
        <v>38500</v>
      </c>
      <c r="F42" s="138">
        <f t="shared" si="1"/>
        <v>19250</v>
      </c>
    </row>
    <row r="43" spans="1:6" x14ac:dyDescent="0.35">
      <c r="A43" s="18" t="s">
        <v>54</v>
      </c>
      <c r="B43" s="116"/>
      <c r="C43" s="135"/>
      <c r="D43" s="135"/>
      <c r="E43" s="137">
        <f>SUM(E6:E42)</f>
        <v>88265</v>
      </c>
      <c r="F43" s="137">
        <f>SUM(F6:F42)</f>
        <v>45472.5</v>
      </c>
    </row>
    <row r="44" spans="1:6" x14ac:dyDescent="0.35">
      <c r="A44" s="18" t="s">
        <v>357</v>
      </c>
      <c r="B44" s="116"/>
      <c r="C44" s="135"/>
      <c r="D44" s="135"/>
      <c r="E44" s="137">
        <f>E3-E43</f>
        <v>79735</v>
      </c>
      <c r="F44" s="137">
        <f>F3-F43</f>
        <v>38527.5</v>
      </c>
    </row>
    <row r="45" spans="1:6" x14ac:dyDescent="0.35">
      <c r="A45" s="18" t="s">
        <v>364</v>
      </c>
      <c r="B45" s="116"/>
      <c r="C45" s="135"/>
      <c r="D45" s="135"/>
      <c r="E45" s="59">
        <f>E44/E3</f>
        <v>0.47461309523809525</v>
      </c>
      <c r="F45" s="59">
        <f>F44/F3</f>
        <v>0.45866071428571431</v>
      </c>
    </row>
    <row r="46" spans="1:6" x14ac:dyDescent="0.35">
      <c r="A46" s="18" t="s">
        <v>84</v>
      </c>
      <c r="B46" s="116" t="s">
        <v>85</v>
      </c>
      <c r="C46" s="135"/>
      <c r="D46" s="135"/>
      <c r="E46" s="137">
        <f>E43/C3</f>
        <v>4.203095238095238</v>
      </c>
      <c r="F46" s="137">
        <f>F43/I3</f>
        <v>4.54725</v>
      </c>
    </row>
    <row r="47" spans="1:6" x14ac:dyDescent="0.35">
      <c r="A47" s="18" t="s">
        <v>81</v>
      </c>
      <c r="B47" s="116" t="s">
        <v>86</v>
      </c>
      <c r="C47" s="135"/>
      <c r="D47" s="135"/>
      <c r="E47" s="137">
        <f>E43/D3</f>
        <v>11033.125</v>
      </c>
      <c r="F47" s="137">
        <f>F43/D3</f>
        <v>5684.0625</v>
      </c>
    </row>
    <row r="49" spans="1:1" x14ac:dyDescent="0.35">
      <c r="A49" s="56" t="s">
        <v>355</v>
      </c>
    </row>
    <row r="50" spans="1:1" x14ac:dyDescent="0.35">
      <c r="A50" s="11" t="s">
        <v>543</v>
      </c>
    </row>
    <row r="51" spans="1:1" x14ac:dyDescent="0.35">
      <c r="A51" s="9" t="s">
        <v>464</v>
      </c>
    </row>
    <row r="52" spans="1:1" x14ac:dyDescent="0.35">
      <c r="A52" s="9" t="s">
        <v>561</v>
      </c>
    </row>
  </sheetData>
  <customSheetViews>
    <customSheetView guid="{63A97564-0E53-4191-998D-0E0D6B1DFC4B}" scale="98" topLeftCell="A20">
      <selection activeCell="D31" sqref="D31"/>
      <pageMargins left="0.7" right="0.7" top="0.75" bottom="0.75" header="0.3" footer="0.3"/>
      <pageSetup orientation="portrait" r:id="rId1"/>
    </customSheetView>
    <customSheetView guid="{4F699E90-C674-486F-920D-A5FD36B53A39}" scale="82" topLeftCell="A24">
      <selection sqref="A1:I50"/>
      <pageMargins left="0.7" right="0.7" top="0.75" bottom="0.75" header="0.3" footer="0.3"/>
      <pageSetup orientation="portrait" r:id="rId2"/>
    </customSheetView>
    <customSheetView guid="{9725C355-06CF-47EE-8965-9EAAFECFEFE3}" scale="82" hiddenRows="1">
      <selection activeCell="B40" sqref="B40"/>
      <pageMargins left="0.7" right="0.7" top="0.75" bottom="0.75" header="0.3" footer="0.3"/>
      <pageSetup orientation="portrait" r:id="rId3"/>
    </customSheetView>
    <customSheetView guid="{F593715E-C481-4F7B-9ABB-3BC8DB13B129}" scale="98" topLeftCell="A9">
      <selection activeCell="F33" sqref="F33:F34"/>
      <pageMargins left="0.7" right="0.7" top="0.75" bottom="0.75" header="0.3" footer="0.3"/>
      <pageSetup orientation="portrait" r:id="rId4"/>
    </customSheetView>
  </customSheetViews>
  <pageMargins left="0.7" right="0.7" top="0.75" bottom="0.75" header="0.3" footer="0.3"/>
  <pageSetup orientation="portrait" r:id="rId5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2"/>
  <sheetViews>
    <sheetView topLeftCell="A23" workbookViewId="0">
      <selection activeCell="D38" sqref="D38"/>
    </sheetView>
  </sheetViews>
  <sheetFormatPr defaultRowHeight="15.5" x14ac:dyDescent="0.35"/>
  <cols>
    <col min="1" max="1" width="27.453125" style="9" customWidth="1"/>
    <col min="2" max="2" width="13.54296875" style="9" customWidth="1"/>
    <col min="3" max="3" width="11.54296875" style="16" customWidth="1"/>
    <col min="4" max="4" width="14.453125" style="16" customWidth="1"/>
    <col min="5" max="5" width="16.453125" style="16" customWidth="1"/>
    <col min="6" max="6" width="15.6328125" style="16" customWidth="1"/>
    <col min="8" max="8" width="13.54296875" customWidth="1"/>
    <col min="9" max="9" width="13.6328125" bestFit="1" customWidth="1"/>
    <col min="10" max="10" width="9.453125" bestFit="1" customWidth="1"/>
  </cols>
  <sheetData>
    <row r="1" spans="1:11" ht="17.25" customHeight="1" x14ac:dyDescent="0.35">
      <c r="C1" s="15" t="s">
        <v>558</v>
      </c>
    </row>
    <row r="2" spans="1:11" ht="17.25" customHeight="1" x14ac:dyDescent="0.35">
      <c r="A2" s="17"/>
      <c r="B2" s="18" t="s">
        <v>0</v>
      </c>
      <c r="C2" s="19" t="s">
        <v>1</v>
      </c>
      <c r="D2" s="19" t="s">
        <v>107</v>
      </c>
      <c r="E2" s="19" t="s">
        <v>108</v>
      </c>
      <c r="F2" s="19" t="s">
        <v>109</v>
      </c>
      <c r="I2" s="110" t="s">
        <v>355</v>
      </c>
    </row>
    <row r="3" spans="1:11" ht="17.25" customHeight="1" x14ac:dyDescent="0.35">
      <c r="A3" s="18" t="s">
        <v>2</v>
      </c>
      <c r="B3" s="17" t="s">
        <v>3</v>
      </c>
      <c r="C3" s="20">
        <v>10</v>
      </c>
      <c r="D3" s="20">
        <v>15000</v>
      </c>
      <c r="E3" s="20">
        <f>C3*D3</f>
        <v>150000</v>
      </c>
      <c r="F3" s="20">
        <f>E3/2</f>
        <v>75000</v>
      </c>
      <c r="H3" t="s">
        <v>387</v>
      </c>
      <c r="I3">
        <v>90</v>
      </c>
      <c r="K3">
        <v>10</v>
      </c>
    </row>
    <row r="4" spans="1:11" ht="17.25" customHeight="1" x14ac:dyDescent="0.35">
      <c r="A4" s="18" t="s">
        <v>4</v>
      </c>
      <c r="B4" s="17"/>
      <c r="C4" s="20"/>
      <c r="D4" s="20"/>
      <c r="E4" s="20"/>
      <c r="F4" s="20"/>
    </row>
    <row r="5" spans="1:11" ht="17.25" customHeight="1" x14ac:dyDescent="0.35">
      <c r="A5" s="18" t="s">
        <v>5</v>
      </c>
      <c r="B5" s="18" t="s">
        <v>0</v>
      </c>
      <c r="C5" s="19" t="s">
        <v>6</v>
      </c>
      <c r="D5" s="19" t="s">
        <v>7</v>
      </c>
      <c r="E5" s="19" t="s">
        <v>8</v>
      </c>
      <c r="F5" s="21" t="s">
        <v>9</v>
      </c>
    </row>
    <row r="6" spans="1:11" ht="17.25" customHeight="1" x14ac:dyDescent="0.35">
      <c r="A6" s="17" t="s">
        <v>10</v>
      </c>
      <c r="B6" s="17" t="s">
        <v>11</v>
      </c>
      <c r="C6" s="22">
        <v>22</v>
      </c>
      <c r="D6" s="22">
        <f>'Item List 2024'!D309</f>
        <v>936</v>
      </c>
      <c r="E6" s="22">
        <f>C6*D6</f>
        <v>20592</v>
      </c>
      <c r="F6" s="22">
        <f>E6/2</f>
        <v>10296</v>
      </c>
    </row>
    <row r="7" spans="1:11" ht="17.25" customHeight="1" x14ac:dyDescent="0.35">
      <c r="A7" s="17" t="s">
        <v>12</v>
      </c>
      <c r="B7" s="17">
        <v>1000</v>
      </c>
      <c r="C7" s="22">
        <v>1</v>
      </c>
      <c r="D7" s="22">
        <f>'Item List 2024'!D309</f>
        <v>936</v>
      </c>
      <c r="E7" s="22">
        <f t="shared" ref="E7:E42" si="0">C7*D7</f>
        <v>936</v>
      </c>
      <c r="F7" s="22">
        <f t="shared" ref="F7:F42" si="1">E7/2</f>
        <v>468</v>
      </c>
    </row>
    <row r="8" spans="1:11" ht="17.25" customHeight="1" x14ac:dyDescent="0.35">
      <c r="A8" s="17" t="s">
        <v>13</v>
      </c>
      <c r="B8" s="17" t="s">
        <v>14</v>
      </c>
      <c r="C8" s="20">
        <v>2.5</v>
      </c>
      <c r="D8" s="20">
        <f>'Item List 2024'!D2</f>
        <v>600</v>
      </c>
      <c r="E8" s="20">
        <f t="shared" si="0"/>
        <v>1500</v>
      </c>
      <c r="F8" s="20">
        <f t="shared" si="1"/>
        <v>750</v>
      </c>
    </row>
    <row r="9" spans="1:11" ht="17.25" customHeight="1" x14ac:dyDescent="0.35">
      <c r="A9" s="17" t="s">
        <v>15</v>
      </c>
      <c r="B9" s="17" t="s">
        <v>14</v>
      </c>
      <c r="C9" s="20">
        <v>1.5</v>
      </c>
      <c r="D9" s="20">
        <f>'Item List 2024'!D3</f>
        <v>600</v>
      </c>
      <c r="E9" s="20">
        <f t="shared" si="0"/>
        <v>900</v>
      </c>
      <c r="F9" s="20">
        <f t="shared" si="1"/>
        <v>450</v>
      </c>
    </row>
    <row r="10" spans="1:11" ht="17.25" customHeight="1" x14ac:dyDescent="0.35">
      <c r="A10" s="17" t="s">
        <v>16</v>
      </c>
      <c r="B10" s="17" t="s">
        <v>14</v>
      </c>
      <c r="C10" s="20">
        <v>1</v>
      </c>
      <c r="D10" s="20">
        <f>'Item List 2024'!D4</f>
        <v>600</v>
      </c>
      <c r="E10" s="20">
        <f t="shared" si="0"/>
        <v>600</v>
      </c>
      <c r="F10" s="20">
        <f t="shared" si="1"/>
        <v>300</v>
      </c>
    </row>
    <row r="11" spans="1:11" ht="17.25" customHeight="1" x14ac:dyDescent="0.35">
      <c r="A11" s="17" t="s">
        <v>467</v>
      </c>
      <c r="B11" s="17" t="s">
        <v>18</v>
      </c>
      <c r="C11" s="20">
        <v>8</v>
      </c>
      <c r="D11" s="20">
        <f>'Item List 2024'!D143</f>
        <v>745</v>
      </c>
      <c r="E11" s="20">
        <f t="shared" si="0"/>
        <v>5960</v>
      </c>
      <c r="F11" s="20">
        <f t="shared" si="1"/>
        <v>2980</v>
      </c>
    </row>
    <row r="12" spans="1:11" ht="17.25" customHeight="1" x14ac:dyDescent="0.35">
      <c r="A12" s="17" t="str">
        <f>'Item List 2024'!B145</f>
        <v>5:1:5 (45) fertilizer</v>
      </c>
      <c r="B12" s="17" t="s">
        <v>18</v>
      </c>
      <c r="C12" s="20">
        <v>9</v>
      </c>
      <c r="D12" s="20">
        <f>'Item List 2024'!D145</f>
        <v>650</v>
      </c>
      <c r="E12" s="20">
        <f t="shared" si="0"/>
        <v>5850</v>
      </c>
      <c r="F12" s="20">
        <f t="shared" si="1"/>
        <v>2925</v>
      </c>
    </row>
    <row r="13" spans="1:11" ht="17.25" customHeight="1" x14ac:dyDescent="0.35">
      <c r="A13" s="17" t="s">
        <v>19</v>
      </c>
      <c r="B13" s="17" t="s">
        <v>20</v>
      </c>
      <c r="C13" s="20">
        <v>20</v>
      </c>
      <c r="D13" s="20">
        <f>'Item List 2024'!D151</f>
        <v>95</v>
      </c>
      <c r="E13" s="20">
        <f t="shared" si="0"/>
        <v>1900</v>
      </c>
      <c r="F13" s="20">
        <f t="shared" si="1"/>
        <v>950</v>
      </c>
    </row>
    <row r="14" spans="1:11" ht="17.25" customHeight="1" x14ac:dyDescent="0.35">
      <c r="A14" s="17" t="s">
        <v>21</v>
      </c>
      <c r="B14" s="17" t="s">
        <v>18</v>
      </c>
      <c r="C14" s="20">
        <v>4</v>
      </c>
      <c r="D14" s="20">
        <f>'Item List 2024'!D146</f>
        <v>570</v>
      </c>
      <c r="E14" s="20">
        <f t="shared" si="0"/>
        <v>2280</v>
      </c>
      <c r="F14" s="20">
        <f t="shared" si="1"/>
        <v>1140</v>
      </c>
    </row>
    <row r="15" spans="1:11" ht="17.25" customHeight="1" x14ac:dyDescent="0.35">
      <c r="A15" s="17" t="s">
        <v>388</v>
      </c>
      <c r="B15" s="17" t="s">
        <v>386</v>
      </c>
      <c r="C15" s="20">
        <v>4</v>
      </c>
      <c r="D15" s="20">
        <f>'Item List 2024'!D9</f>
        <v>550</v>
      </c>
      <c r="E15" s="20">
        <f t="shared" si="0"/>
        <v>2200</v>
      </c>
      <c r="F15" s="20">
        <f t="shared" si="1"/>
        <v>1100</v>
      </c>
    </row>
    <row r="16" spans="1:11" ht="17.25" customHeight="1" x14ac:dyDescent="0.35">
      <c r="A16" s="17" t="s">
        <v>22</v>
      </c>
      <c r="B16" s="17" t="s">
        <v>23</v>
      </c>
      <c r="C16" s="22">
        <v>1000</v>
      </c>
      <c r="D16" s="22">
        <f>'Item List 2024'!D8</f>
        <v>2.8</v>
      </c>
      <c r="E16" s="22">
        <f t="shared" si="0"/>
        <v>2800</v>
      </c>
      <c r="F16" s="22">
        <f t="shared" si="1"/>
        <v>1400</v>
      </c>
    </row>
    <row r="17" spans="1:6" ht="17.25" customHeight="1" x14ac:dyDescent="0.35">
      <c r="A17" s="17" t="s">
        <v>24</v>
      </c>
      <c r="B17" s="17"/>
      <c r="C17" s="22">
        <v>1</v>
      </c>
      <c r="D17" s="22">
        <f>'Item List 2024'!D7</f>
        <v>1000</v>
      </c>
      <c r="E17" s="22">
        <f t="shared" si="0"/>
        <v>1000</v>
      </c>
      <c r="F17" s="22">
        <f t="shared" si="1"/>
        <v>500</v>
      </c>
    </row>
    <row r="18" spans="1:6" ht="17.25" customHeight="1" x14ac:dyDescent="0.35">
      <c r="A18" s="18" t="s">
        <v>25</v>
      </c>
      <c r="B18" s="17"/>
      <c r="C18" s="20"/>
      <c r="D18" s="20"/>
      <c r="E18" s="20"/>
      <c r="F18" s="20"/>
    </row>
    <row r="19" spans="1:6" ht="17.25" customHeight="1" x14ac:dyDescent="0.35">
      <c r="A19" s="111" t="s">
        <v>381</v>
      </c>
      <c r="B19" s="17"/>
      <c r="C19" s="20"/>
      <c r="D19" s="20"/>
      <c r="E19" s="20"/>
      <c r="F19" s="20"/>
    </row>
    <row r="20" spans="1:6" ht="17.25" customHeight="1" x14ac:dyDescent="0.35">
      <c r="A20" s="112" t="str">
        <f>'Item List 2024'!B216</f>
        <v>Garden Ripcod</v>
      </c>
      <c r="B20" s="17" t="s">
        <v>34</v>
      </c>
      <c r="C20" s="20">
        <v>2</v>
      </c>
      <c r="D20" s="20">
        <f>'Item List 2024'!D216</f>
        <v>300</v>
      </c>
      <c r="E20" s="20">
        <f t="shared" si="0"/>
        <v>600</v>
      </c>
      <c r="F20" s="120">
        <f>E20</f>
        <v>600</v>
      </c>
    </row>
    <row r="21" spans="1:6" ht="17.25" customHeight="1" x14ac:dyDescent="0.35">
      <c r="A21" s="112" t="s">
        <v>329</v>
      </c>
      <c r="B21" s="17" t="s">
        <v>34</v>
      </c>
      <c r="C21" s="20">
        <v>1</v>
      </c>
      <c r="D21" s="20">
        <f>'Item List 2024'!D210</f>
        <v>1710</v>
      </c>
      <c r="E21" s="20">
        <f>D21*C21</f>
        <v>1710</v>
      </c>
      <c r="F21" s="120">
        <f>E21/2</f>
        <v>855</v>
      </c>
    </row>
    <row r="22" spans="1:6" ht="17.25" customHeight="1" x14ac:dyDescent="0.35">
      <c r="A22" s="112" t="s">
        <v>36</v>
      </c>
      <c r="B22" s="17" t="s">
        <v>34</v>
      </c>
      <c r="C22" s="20">
        <v>1</v>
      </c>
      <c r="D22" s="20">
        <f>'Item List 2024'!D353</f>
        <v>260</v>
      </c>
      <c r="E22" s="20">
        <f t="shared" si="0"/>
        <v>260</v>
      </c>
      <c r="F22" s="120">
        <f>E22</f>
        <v>260</v>
      </c>
    </row>
    <row r="23" spans="1:6" ht="17.25" customHeight="1" x14ac:dyDescent="0.35">
      <c r="A23" s="112" t="str">
        <f>'Item List 2024'!B227</f>
        <v xml:space="preserve">Oxadate (nematicide) </v>
      </c>
      <c r="B23" s="17" t="s">
        <v>26</v>
      </c>
      <c r="C23" s="20">
        <v>1</v>
      </c>
      <c r="D23" s="20">
        <f>'Item List 2024'!D227</f>
        <v>1240</v>
      </c>
      <c r="E23" s="20">
        <f t="shared" si="0"/>
        <v>1240</v>
      </c>
      <c r="F23" s="120">
        <f>E23</f>
        <v>1240</v>
      </c>
    </row>
    <row r="24" spans="1:6" ht="17.25" customHeight="1" x14ac:dyDescent="0.35">
      <c r="A24" s="112" t="s">
        <v>95</v>
      </c>
      <c r="B24" s="17" t="s">
        <v>65</v>
      </c>
      <c r="C24" s="20">
        <v>2</v>
      </c>
      <c r="D24" s="20">
        <f>'Item List 2024'!D207</f>
        <v>210</v>
      </c>
      <c r="E24" s="20">
        <f t="shared" si="0"/>
        <v>420</v>
      </c>
      <c r="F24" s="120">
        <f>E24/2</f>
        <v>210</v>
      </c>
    </row>
    <row r="25" spans="1:6" ht="17.25" customHeight="1" x14ac:dyDescent="0.35">
      <c r="A25" s="113" t="s">
        <v>382</v>
      </c>
      <c r="B25" s="17"/>
      <c r="C25" s="20"/>
      <c r="D25" s="20"/>
      <c r="E25" s="20"/>
      <c r="F25" s="120"/>
    </row>
    <row r="26" spans="1:6" ht="17.25" customHeight="1" x14ac:dyDescent="0.35">
      <c r="A26" s="114" t="s">
        <v>514</v>
      </c>
      <c r="B26" s="17" t="s">
        <v>34</v>
      </c>
      <c r="C26" s="20">
        <v>3</v>
      </c>
      <c r="D26" s="20">
        <f>'Item List 2024'!D181</f>
        <v>200</v>
      </c>
      <c r="E26" s="20">
        <f t="shared" si="0"/>
        <v>600</v>
      </c>
      <c r="F26" s="120">
        <f t="shared" si="1"/>
        <v>300</v>
      </c>
    </row>
    <row r="27" spans="1:6" ht="17.25" customHeight="1" x14ac:dyDescent="0.35">
      <c r="A27" s="114" t="s">
        <v>515</v>
      </c>
      <c r="B27" s="17" t="s">
        <v>148</v>
      </c>
      <c r="C27" s="20">
        <v>1</v>
      </c>
      <c r="D27" s="20">
        <f>'Item List 2024'!D189</f>
        <v>1300</v>
      </c>
      <c r="E27" s="20">
        <f t="shared" si="0"/>
        <v>1300</v>
      </c>
      <c r="F27" s="120">
        <f>E27</f>
        <v>1300</v>
      </c>
    </row>
    <row r="28" spans="1:6" ht="17.25" customHeight="1" x14ac:dyDescent="0.35">
      <c r="A28" s="114" t="s">
        <v>542</v>
      </c>
      <c r="B28" s="17" t="s">
        <v>32</v>
      </c>
      <c r="C28" s="20">
        <v>2</v>
      </c>
      <c r="D28" s="20">
        <f>'Item List 2024'!D185</f>
        <v>340</v>
      </c>
      <c r="E28" s="20">
        <f t="shared" si="0"/>
        <v>680</v>
      </c>
      <c r="F28" s="120">
        <f t="shared" si="1"/>
        <v>340</v>
      </c>
    </row>
    <row r="29" spans="1:6" ht="17.25" customHeight="1" x14ac:dyDescent="0.35">
      <c r="A29" s="17" t="s">
        <v>33</v>
      </c>
      <c r="B29" s="17" t="s">
        <v>32</v>
      </c>
      <c r="C29" s="22">
        <v>1</v>
      </c>
      <c r="D29" s="22">
        <f>'Item List 2024'!D182</f>
        <v>470</v>
      </c>
      <c r="E29" s="22">
        <f t="shared" si="0"/>
        <v>470</v>
      </c>
      <c r="F29" s="120">
        <f t="shared" si="1"/>
        <v>235</v>
      </c>
    </row>
    <row r="30" spans="1:6" ht="17.25" customHeight="1" x14ac:dyDescent="0.35">
      <c r="A30" s="200" t="s">
        <v>406</v>
      </c>
      <c r="B30"/>
      <c r="C30"/>
      <c r="D30" s="20"/>
      <c r="E30" s="20"/>
      <c r="F30" s="120"/>
    </row>
    <row r="31" spans="1:6" ht="17.25" customHeight="1" x14ac:dyDescent="0.35">
      <c r="A31" s="114" t="s">
        <v>37</v>
      </c>
      <c r="B31" s="17" t="s">
        <v>26</v>
      </c>
      <c r="C31" s="20">
        <v>1</v>
      </c>
      <c r="D31" s="20">
        <f>'Item List 2024'!D154</f>
        <v>650</v>
      </c>
      <c r="E31" s="20">
        <f t="shared" si="0"/>
        <v>650</v>
      </c>
      <c r="F31" s="120">
        <f t="shared" si="1"/>
        <v>325</v>
      </c>
    </row>
    <row r="32" spans="1:6" ht="17.25" customHeight="1" x14ac:dyDescent="0.35">
      <c r="A32" s="114" t="s">
        <v>38</v>
      </c>
      <c r="B32" s="17" t="s">
        <v>39</v>
      </c>
      <c r="C32" s="20">
        <v>1</v>
      </c>
      <c r="D32" s="20">
        <f>'Item List 2024'!D258</f>
        <v>470</v>
      </c>
      <c r="E32" s="20">
        <f t="shared" si="0"/>
        <v>470</v>
      </c>
      <c r="F32" s="120">
        <f>E32</f>
        <v>470</v>
      </c>
    </row>
    <row r="33" spans="1:10" ht="17.25" customHeight="1" x14ac:dyDescent="0.35">
      <c r="A33" s="18" t="s">
        <v>405</v>
      </c>
      <c r="B33" s="17"/>
      <c r="C33" s="22"/>
      <c r="D33" s="22"/>
      <c r="E33" s="22"/>
      <c r="F33" s="22"/>
    </row>
    <row r="34" spans="1:10" ht="17.25" customHeight="1" x14ac:dyDescent="0.35">
      <c r="A34" s="17" t="s">
        <v>44</v>
      </c>
      <c r="B34" s="17" t="s">
        <v>45</v>
      </c>
      <c r="C34" s="22">
        <v>15</v>
      </c>
      <c r="D34" s="22">
        <f>'Item List 2024'!D11</f>
        <v>85</v>
      </c>
      <c r="E34" s="22">
        <f t="shared" si="0"/>
        <v>1275</v>
      </c>
      <c r="F34" s="22">
        <f t="shared" si="1"/>
        <v>637.5</v>
      </c>
    </row>
    <row r="35" spans="1:10" ht="17.25" customHeight="1" x14ac:dyDescent="0.35">
      <c r="A35" s="17" t="s">
        <v>570</v>
      </c>
      <c r="B35" s="17" t="s">
        <v>45</v>
      </c>
      <c r="C35" s="22">
        <v>3</v>
      </c>
      <c r="D35" s="22">
        <f>'Item List 2024'!D11</f>
        <v>85</v>
      </c>
      <c r="E35" s="22">
        <f t="shared" si="0"/>
        <v>255</v>
      </c>
      <c r="F35" s="22">
        <f t="shared" si="1"/>
        <v>127.5</v>
      </c>
    </row>
    <row r="36" spans="1:10" ht="17.25" customHeight="1" x14ac:dyDescent="0.35">
      <c r="A36" s="17" t="s">
        <v>46</v>
      </c>
      <c r="B36" s="17" t="s">
        <v>45</v>
      </c>
      <c r="C36" s="22">
        <v>1</v>
      </c>
      <c r="D36" s="22">
        <f>'Item List 2024'!D11</f>
        <v>85</v>
      </c>
      <c r="E36" s="22">
        <f t="shared" si="0"/>
        <v>85</v>
      </c>
      <c r="F36" s="22">
        <f t="shared" si="1"/>
        <v>42.5</v>
      </c>
    </row>
    <row r="37" spans="1:10" ht="17.25" customHeight="1" x14ac:dyDescent="0.35">
      <c r="A37" s="17" t="s">
        <v>47</v>
      </c>
      <c r="B37" s="17" t="s">
        <v>45</v>
      </c>
      <c r="C37" s="22">
        <v>30</v>
      </c>
      <c r="D37" s="22">
        <f>'Item List 2024'!D11</f>
        <v>85</v>
      </c>
      <c r="E37" s="22">
        <f t="shared" si="0"/>
        <v>2550</v>
      </c>
      <c r="F37" s="22">
        <f t="shared" si="1"/>
        <v>1275</v>
      </c>
    </row>
    <row r="38" spans="1:10" ht="17.25" customHeight="1" x14ac:dyDescent="0.35">
      <c r="A38" s="17" t="s">
        <v>48</v>
      </c>
      <c r="B38" s="17" t="s">
        <v>45</v>
      </c>
      <c r="C38" s="22">
        <v>5</v>
      </c>
      <c r="D38" s="22">
        <f>'Item List 2024'!D11</f>
        <v>85</v>
      </c>
      <c r="E38" s="22">
        <f t="shared" si="0"/>
        <v>425</v>
      </c>
      <c r="F38" s="22">
        <f t="shared" si="1"/>
        <v>212.5</v>
      </c>
    </row>
    <row r="39" spans="1:10" ht="17.25" customHeight="1" x14ac:dyDescent="0.35">
      <c r="A39" s="17" t="s">
        <v>50</v>
      </c>
      <c r="B39" s="17" t="s">
        <v>45</v>
      </c>
      <c r="C39" s="22">
        <v>12</v>
      </c>
      <c r="D39" s="22">
        <f>'Item List 2024'!D11</f>
        <v>85</v>
      </c>
      <c r="E39" s="22">
        <f t="shared" si="0"/>
        <v>1020</v>
      </c>
      <c r="F39" s="22">
        <f t="shared" si="1"/>
        <v>510</v>
      </c>
    </row>
    <row r="40" spans="1:10" ht="17.25" customHeight="1" x14ac:dyDescent="0.35">
      <c r="A40" s="17" t="s">
        <v>22</v>
      </c>
      <c r="B40" s="17" t="s">
        <v>45</v>
      </c>
      <c r="C40" s="22">
        <v>15</v>
      </c>
      <c r="D40" s="22">
        <f>'Item List 2024'!D11</f>
        <v>85</v>
      </c>
      <c r="E40" s="22">
        <f t="shared" si="0"/>
        <v>1275</v>
      </c>
      <c r="F40" s="22">
        <f t="shared" si="1"/>
        <v>637.5</v>
      </c>
    </row>
    <row r="41" spans="1:10" ht="17.25" customHeight="1" x14ac:dyDescent="0.35">
      <c r="A41" s="17" t="s">
        <v>51</v>
      </c>
      <c r="B41" s="17" t="s">
        <v>45</v>
      </c>
      <c r="C41" s="22">
        <v>80</v>
      </c>
      <c r="D41" s="22">
        <f>'Item List 2024'!D11</f>
        <v>85</v>
      </c>
      <c r="E41" s="22">
        <f t="shared" si="0"/>
        <v>6800</v>
      </c>
      <c r="F41" s="22">
        <f t="shared" si="1"/>
        <v>3400</v>
      </c>
    </row>
    <row r="42" spans="1:10" ht="17.25" customHeight="1" x14ac:dyDescent="0.35">
      <c r="A42" s="17" t="s">
        <v>52</v>
      </c>
      <c r="B42" s="17" t="s">
        <v>53</v>
      </c>
      <c r="C42" s="22">
        <v>10</v>
      </c>
      <c r="D42" s="22">
        <f>'Item List 2024'!D10</f>
        <v>550</v>
      </c>
      <c r="E42" s="22">
        <f t="shared" si="0"/>
        <v>5500</v>
      </c>
      <c r="F42" s="22">
        <f t="shared" si="1"/>
        <v>2750</v>
      </c>
      <c r="I42">
        <f>519.9*17</f>
        <v>8838.2999999999993</v>
      </c>
    </row>
    <row r="43" spans="1:10" ht="17.25" customHeight="1" x14ac:dyDescent="0.35">
      <c r="A43" s="18" t="s">
        <v>54</v>
      </c>
      <c r="B43" s="17"/>
      <c r="C43" s="22"/>
      <c r="D43" s="22"/>
      <c r="E43" s="55">
        <f>SUM(E6:E42)</f>
        <v>74103</v>
      </c>
      <c r="F43" s="55">
        <f>SUM(F6:F42)</f>
        <v>38986.5</v>
      </c>
    </row>
    <row r="44" spans="1:10" ht="17.25" customHeight="1" x14ac:dyDescent="0.35">
      <c r="A44" s="18" t="s">
        <v>357</v>
      </c>
      <c r="B44" s="17"/>
      <c r="C44" s="20"/>
      <c r="D44" s="20"/>
      <c r="E44" s="19">
        <f>E3-E43</f>
        <v>75897</v>
      </c>
      <c r="F44" s="19">
        <f>F3-F43</f>
        <v>36013.5</v>
      </c>
    </row>
    <row r="45" spans="1:10" ht="17.25" customHeight="1" x14ac:dyDescent="0.35">
      <c r="A45" s="18" t="s">
        <v>55</v>
      </c>
      <c r="B45" s="17"/>
      <c r="C45" s="20"/>
      <c r="D45" s="20"/>
      <c r="E45" s="59">
        <f>E44/E3</f>
        <v>0.50597999999999999</v>
      </c>
      <c r="F45" s="59">
        <f>F44/F3</f>
        <v>0.48018</v>
      </c>
    </row>
    <row r="46" spans="1:10" ht="17.25" customHeight="1" x14ac:dyDescent="0.35">
      <c r="A46" s="18" t="s">
        <v>56</v>
      </c>
      <c r="B46" s="17" t="s">
        <v>57</v>
      </c>
      <c r="C46" s="20"/>
      <c r="D46" s="20"/>
      <c r="E46" s="19">
        <f>E43/C3</f>
        <v>7410.3</v>
      </c>
      <c r="F46" s="19">
        <f>F43/K3</f>
        <v>3898.65</v>
      </c>
      <c r="J46" s="87"/>
    </row>
    <row r="47" spans="1:10" ht="17.25" customHeight="1" x14ac:dyDescent="0.35">
      <c r="A47" s="18" t="s">
        <v>58</v>
      </c>
      <c r="B47" s="17" t="s">
        <v>59</v>
      </c>
      <c r="C47" s="20"/>
      <c r="D47" s="20"/>
      <c r="E47" s="19">
        <f>E43/D3</f>
        <v>4.9401999999999999</v>
      </c>
      <c r="F47" s="19">
        <f>F43/D3</f>
        <v>2.5991</v>
      </c>
    </row>
    <row r="48" spans="1:10" ht="17.25" customHeight="1" x14ac:dyDescent="0.35"/>
    <row r="49" spans="1:6" ht="17.25" customHeight="1" x14ac:dyDescent="0.35"/>
    <row r="50" spans="1:6" x14ac:dyDescent="0.35">
      <c r="A50" s="56" t="s">
        <v>355</v>
      </c>
      <c r="B50" s="11"/>
      <c r="C50" s="12"/>
      <c r="D50" s="12"/>
      <c r="E50" s="12"/>
      <c r="F50" s="12"/>
    </row>
    <row r="51" spans="1:6" x14ac:dyDescent="0.35">
      <c r="A51" s="11" t="s">
        <v>543</v>
      </c>
      <c r="B51" s="11"/>
      <c r="C51" s="12"/>
      <c r="D51" s="12"/>
      <c r="E51" s="12"/>
      <c r="F51" s="12"/>
    </row>
    <row r="52" spans="1:6" x14ac:dyDescent="0.35">
      <c r="A52" s="11" t="s">
        <v>557</v>
      </c>
      <c r="B52" s="11"/>
      <c r="C52" s="12"/>
      <c r="D52" s="12"/>
      <c r="E52" s="12"/>
      <c r="F52" s="12"/>
    </row>
    <row r="53" spans="1:6" s="23" customFormat="1" x14ac:dyDescent="0.35">
      <c r="A53" s="56"/>
      <c r="B53" s="88"/>
      <c r="C53" s="57"/>
      <c r="D53" s="57"/>
      <c r="E53" s="57"/>
      <c r="F53" s="57"/>
    </row>
    <row r="54" spans="1:6" x14ac:dyDescent="0.35">
      <c r="A54" s="11"/>
      <c r="B54" s="58"/>
      <c r="C54" s="12"/>
      <c r="D54" s="12"/>
      <c r="E54" s="12"/>
      <c r="F54" s="12"/>
    </row>
    <row r="55" spans="1:6" x14ac:dyDescent="0.35">
      <c r="A55" s="11"/>
      <c r="B55" s="58"/>
      <c r="C55" s="12"/>
      <c r="D55" s="12"/>
      <c r="E55" s="12"/>
      <c r="F55" s="12"/>
    </row>
    <row r="56" spans="1:6" x14ac:dyDescent="0.35">
      <c r="A56" s="11"/>
      <c r="B56" s="58"/>
      <c r="C56" s="12"/>
      <c r="D56" s="12"/>
      <c r="E56" s="12"/>
      <c r="F56" s="12"/>
    </row>
    <row r="57" spans="1:6" x14ac:dyDescent="0.35">
      <c r="A57" s="11"/>
      <c r="B57" s="58"/>
      <c r="C57" s="12"/>
      <c r="D57" s="12"/>
      <c r="E57" s="12"/>
      <c r="F57" s="12"/>
    </row>
    <row r="58" spans="1:6" x14ac:dyDescent="0.35">
      <c r="A58" s="11"/>
      <c r="B58" s="11"/>
      <c r="C58" s="12"/>
      <c r="D58" s="12"/>
      <c r="E58" s="12"/>
      <c r="F58" s="12"/>
    </row>
    <row r="59" spans="1:6" ht="17.25" customHeight="1" x14ac:dyDescent="0.35"/>
    <row r="60" spans="1:6" ht="17.25" customHeight="1" x14ac:dyDescent="0.35"/>
    <row r="61" spans="1:6" ht="17.25" customHeight="1" x14ac:dyDescent="0.35"/>
    <row r="62" spans="1:6" ht="17.25" customHeight="1" x14ac:dyDescent="0.35"/>
    <row r="63" spans="1:6" ht="17.25" customHeight="1" x14ac:dyDescent="0.35"/>
    <row r="64" spans="1:6" ht="17.25" customHeight="1" x14ac:dyDescent="0.35"/>
    <row r="65" ht="17.25" customHeight="1" x14ac:dyDescent="0.35"/>
    <row r="66" ht="17.25" customHeight="1" x14ac:dyDescent="0.35"/>
    <row r="67" ht="17.25" customHeight="1" x14ac:dyDescent="0.35"/>
    <row r="68" ht="17.25" customHeight="1" x14ac:dyDescent="0.35"/>
    <row r="69" ht="17.25" customHeight="1" x14ac:dyDescent="0.35"/>
    <row r="70" ht="17.25" customHeight="1" x14ac:dyDescent="0.35"/>
    <row r="71" ht="17.25" customHeight="1" x14ac:dyDescent="0.35"/>
    <row r="72" ht="17.25" customHeight="1" x14ac:dyDescent="0.35"/>
    <row r="73" ht="17.25" customHeight="1" x14ac:dyDescent="0.35"/>
    <row r="74" ht="17.25" customHeight="1" x14ac:dyDescent="0.35"/>
    <row r="75" ht="17.25" customHeight="1" x14ac:dyDescent="0.35"/>
    <row r="76" ht="17.25" customHeight="1" x14ac:dyDescent="0.35"/>
    <row r="77" ht="17.25" customHeight="1" x14ac:dyDescent="0.35"/>
    <row r="78" ht="17.25" customHeight="1" x14ac:dyDescent="0.35"/>
    <row r="79" ht="17.25" customHeight="1" x14ac:dyDescent="0.35"/>
    <row r="80" ht="17.25" customHeight="1" x14ac:dyDescent="0.35"/>
    <row r="81" ht="17.25" customHeight="1" x14ac:dyDescent="0.35"/>
    <row r="82" ht="17.25" customHeight="1" x14ac:dyDescent="0.35"/>
    <row r="83" ht="17.25" customHeight="1" x14ac:dyDescent="0.35"/>
    <row r="84" ht="17.25" customHeight="1" x14ac:dyDescent="0.35"/>
    <row r="85" ht="17.25" customHeight="1" x14ac:dyDescent="0.35"/>
    <row r="86" ht="17.25" customHeight="1" x14ac:dyDescent="0.35"/>
    <row r="87" ht="17.25" customHeight="1" x14ac:dyDescent="0.35"/>
    <row r="88" ht="17.25" customHeight="1" x14ac:dyDescent="0.35"/>
    <row r="89" ht="17.25" customHeight="1" x14ac:dyDescent="0.35"/>
    <row r="90" ht="17.25" customHeight="1" x14ac:dyDescent="0.35"/>
    <row r="91" ht="17.25" customHeight="1" x14ac:dyDescent="0.35"/>
    <row r="92" ht="17.25" customHeight="1" x14ac:dyDescent="0.35"/>
  </sheetData>
  <customSheetViews>
    <customSheetView guid="{63A97564-0E53-4191-998D-0E0D6B1DFC4B}" topLeftCell="A23">
      <selection activeCell="D38" sqref="D38"/>
      <pageMargins left="0.7" right="0.7" top="0.75" bottom="0.75" header="0.3" footer="0.3"/>
    </customSheetView>
    <customSheetView guid="{4F699E90-C674-486F-920D-A5FD36B53A39}">
      <selection activeCell="I20" sqref="I20"/>
      <pageMargins left="0.7" right="0.7" top="0.75" bottom="0.75" header="0.3" footer="0.3"/>
    </customSheetView>
    <customSheetView guid="{F593715E-C481-4F7B-9ABB-3BC8DB13B129}" topLeftCell="A18">
      <selection activeCell="F34" sqref="F34:F3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topLeftCell="A10" zoomScale="98" zoomScaleNormal="98" workbookViewId="0">
      <selection activeCell="H20" sqref="H20"/>
    </sheetView>
  </sheetViews>
  <sheetFormatPr defaultColWidth="9.08984375" defaultRowHeight="14.5" x14ac:dyDescent="0.35"/>
  <cols>
    <col min="1" max="1" width="24.54296875" customWidth="1"/>
    <col min="2" max="2" width="10.6328125" customWidth="1"/>
    <col min="3" max="3" width="13.453125" style="90" customWidth="1"/>
    <col min="4" max="4" width="14.54296875" style="90" customWidth="1"/>
    <col min="5" max="5" width="13" style="90" customWidth="1"/>
    <col min="6" max="6" width="14.453125" style="90" customWidth="1"/>
    <col min="7" max="16384" width="9.08984375" style="73"/>
  </cols>
  <sheetData>
    <row r="1" spans="1:6" x14ac:dyDescent="0.35">
      <c r="A1" s="207" t="s">
        <v>113</v>
      </c>
      <c r="B1" s="207"/>
      <c r="C1" s="207"/>
      <c r="D1" s="207"/>
      <c r="E1" s="207"/>
      <c r="F1" s="207"/>
    </row>
    <row r="2" spans="1:6" ht="15.5" x14ac:dyDescent="0.35">
      <c r="A2" s="17"/>
      <c r="B2" s="121" t="s">
        <v>0</v>
      </c>
      <c r="C2" s="143" t="s">
        <v>1</v>
      </c>
      <c r="D2" s="143" t="s">
        <v>107</v>
      </c>
      <c r="E2" s="143" t="s">
        <v>108</v>
      </c>
      <c r="F2" s="143" t="s">
        <v>109</v>
      </c>
    </row>
    <row r="3" spans="1:6" ht="15.5" x14ac:dyDescent="0.35">
      <c r="A3" s="18" t="s">
        <v>2</v>
      </c>
      <c r="B3" s="17" t="s">
        <v>3</v>
      </c>
      <c r="C3" s="22">
        <v>35</v>
      </c>
      <c r="D3" s="22">
        <v>4700</v>
      </c>
      <c r="E3" s="22">
        <f>D3*C3</f>
        <v>164500</v>
      </c>
      <c r="F3" s="22">
        <f>E3/2</f>
        <v>82250</v>
      </c>
    </row>
    <row r="4" spans="1:6" ht="15.5" x14ac:dyDescent="0.35">
      <c r="A4" s="18" t="s">
        <v>4</v>
      </c>
      <c r="B4" s="17"/>
      <c r="C4" s="22"/>
      <c r="D4" s="22"/>
      <c r="E4" s="22"/>
      <c r="F4" s="22"/>
    </row>
    <row r="5" spans="1:6" ht="30" x14ac:dyDescent="0.35">
      <c r="A5" s="18" t="s">
        <v>5</v>
      </c>
      <c r="B5" s="18" t="s">
        <v>0</v>
      </c>
      <c r="C5" s="55" t="s">
        <v>6</v>
      </c>
      <c r="D5" s="55" t="s">
        <v>7</v>
      </c>
      <c r="E5" s="55" t="s">
        <v>61</v>
      </c>
      <c r="F5" s="55" t="s">
        <v>62</v>
      </c>
    </row>
    <row r="6" spans="1:6" ht="15.5" x14ac:dyDescent="0.35">
      <c r="A6" s="17" t="s">
        <v>76</v>
      </c>
      <c r="B6" s="17" t="s">
        <v>110</v>
      </c>
      <c r="C6" s="22">
        <v>8</v>
      </c>
      <c r="D6" s="22">
        <f>'[1]Item List 2024'!D85</f>
        <v>1300</v>
      </c>
      <c r="E6" s="22">
        <f>D6*C6</f>
        <v>10400</v>
      </c>
      <c r="F6" s="22">
        <f>E6/2</f>
        <v>5200</v>
      </c>
    </row>
    <row r="7" spans="1:6" ht="15.5" x14ac:dyDescent="0.35">
      <c r="A7" s="17" t="s">
        <v>13</v>
      </c>
      <c r="B7" s="17" t="s">
        <v>14</v>
      </c>
      <c r="C7" s="22">
        <v>2.5</v>
      </c>
      <c r="D7" s="22">
        <f>'[1]Item List 2024'!D2</f>
        <v>600</v>
      </c>
      <c r="E7" s="22">
        <f t="shared" ref="E7:E38" si="0">D7*C7</f>
        <v>1500</v>
      </c>
      <c r="F7" s="22">
        <f t="shared" ref="F7:F38" si="1">E7/2</f>
        <v>750</v>
      </c>
    </row>
    <row r="8" spans="1:6" ht="15.5" x14ac:dyDescent="0.35">
      <c r="A8" s="17" t="s">
        <v>15</v>
      </c>
      <c r="B8" s="17" t="s">
        <v>14</v>
      </c>
      <c r="C8" s="22">
        <v>1.5</v>
      </c>
      <c r="D8" s="22">
        <f>'[1]Item List 2024'!D3</f>
        <v>600</v>
      </c>
      <c r="E8" s="22">
        <f t="shared" si="0"/>
        <v>900</v>
      </c>
      <c r="F8" s="22">
        <f t="shared" si="1"/>
        <v>450</v>
      </c>
    </row>
    <row r="9" spans="1:6" ht="15.5" x14ac:dyDescent="0.35">
      <c r="A9" s="17" t="s">
        <v>16</v>
      </c>
      <c r="B9" s="17" t="s">
        <v>14</v>
      </c>
      <c r="C9" s="22">
        <v>1</v>
      </c>
      <c r="D9" s="22">
        <f>'[1]Item List 2024'!D4</f>
        <v>600</v>
      </c>
      <c r="E9" s="22">
        <f t="shared" si="0"/>
        <v>600</v>
      </c>
      <c r="F9" s="22">
        <f t="shared" si="1"/>
        <v>300</v>
      </c>
    </row>
    <row r="10" spans="1:6" ht="15.5" x14ac:dyDescent="0.35">
      <c r="A10" s="17" t="s">
        <v>467</v>
      </c>
      <c r="B10" s="17" t="s">
        <v>18</v>
      </c>
      <c r="C10" s="22">
        <v>6</v>
      </c>
      <c r="D10" s="22">
        <f>'[1]Item List 2024'!D144</f>
        <v>745</v>
      </c>
      <c r="E10" s="22">
        <f t="shared" si="0"/>
        <v>4470</v>
      </c>
      <c r="F10" s="22">
        <f t="shared" si="1"/>
        <v>2235</v>
      </c>
    </row>
    <row r="11" spans="1:6" ht="15.5" x14ac:dyDescent="0.35">
      <c r="A11" s="17" t="s">
        <v>21</v>
      </c>
      <c r="B11" s="17" t="s">
        <v>18</v>
      </c>
      <c r="C11" s="22">
        <v>4</v>
      </c>
      <c r="D11" s="22">
        <f>'[1]Item List 2024'!D147</f>
        <v>570</v>
      </c>
      <c r="E11" s="22">
        <f t="shared" si="0"/>
        <v>2280</v>
      </c>
      <c r="F11" s="22">
        <f t="shared" si="1"/>
        <v>1140</v>
      </c>
    </row>
    <row r="12" spans="1:6" ht="15.5" x14ac:dyDescent="0.35">
      <c r="A12" s="17" t="s">
        <v>388</v>
      </c>
      <c r="B12" s="17" t="s">
        <v>386</v>
      </c>
      <c r="C12" s="22">
        <v>2</v>
      </c>
      <c r="D12" s="22">
        <f>'[1]Item List 2024'!D8</f>
        <v>550</v>
      </c>
      <c r="E12" s="22">
        <f t="shared" si="0"/>
        <v>1100</v>
      </c>
      <c r="F12" s="22">
        <f t="shared" si="1"/>
        <v>550</v>
      </c>
    </row>
    <row r="13" spans="1:6" ht="15.5" x14ac:dyDescent="0.35">
      <c r="A13" s="17" t="s">
        <v>22</v>
      </c>
      <c r="B13" s="17" t="s">
        <v>23</v>
      </c>
      <c r="C13" s="22">
        <v>1000</v>
      </c>
      <c r="D13" s="22">
        <f>'Item List 2024'!D8</f>
        <v>2.8</v>
      </c>
      <c r="E13" s="22">
        <f t="shared" si="0"/>
        <v>2800</v>
      </c>
      <c r="F13" s="22">
        <f t="shared" si="1"/>
        <v>1400</v>
      </c>
    </row>
    <row r="14" spans="1:6" ht="15.5" x14ac:dyDescent="0.35">
      <c r="A14" s="17" t="s">
        <v>78</v>
      </c>
      <c r="B14" s="17"/>
      <c r="C14" s="22">
        <v>1</v>
      </c>
      <c r="D14" s="22">
        <f>'[1]Item List 2024'!D7</f>
        <v>1000</v>
      </c>
      <c r="E14" s="22">
        <f t="shared" si="0"/>
        <v>1000</v>
      </c>
      <c r="F14" s="22">
        <f t="shared" si="1"/>
        <v>500</v>
      </c>
    </row>
    <row r="15" spans="1:6" ht="15.5" x14ac:dyDescent="0.35">
      <c r="A15" s="170" t="s">
        <v>474</v>
      </c>
      <c r="B15" s="17"/>
      <c r="C15" s="22"/>
      <c r="D15" s="22"/>
      <c r="E15" s="22"/>
      <c r="F15" s="22"/>
    </row>
    <row r="16" spans="1:6" ht="15.5" x14ac:dyDescent="0.35">
      <c r="A16" s="17" t="s">
        <v>475</v>
      </c>
      <c r="B16" s="17" t="s">
        <v>26</v>
      </c>
      <c r="C16" s="22">
        <v>1</v>
      </c>
      <c r="D16" s="22">
        <f>'[1]Item List 2024'!D242</f>
        <v>2315</v>
      </c>
      <c r="E16" s="22">
        <f>D16*C16</f>
        <v>2315</v>
      </c>
      <c r="F16" s="120">
        <f>E16/2</f>
        <v>1157.5</v>
      </c>
    </row>
    <row r="17" spans="1:6" ht="15.5" x14ac:dyDescent="0.35">
      <c r="A17" s="170" t="s">
        <v>25</v>
      </c>
      <c r="B17" s="17"/>
      <c r="C17" s="22"/>
      <c r="D17" s="22"/>
      <c r="E17" s="22"/>
      <c r="F17" s="22"/>
    </row>
    <row r="18" spans="1:6" ht="15.5" x14ac:dyDescent="0.35">
      <c r="A18" s="111" t="s">
        <v>382</v>
      </c>
      <c r="B18" s="17"/>
      <c r="C18" s="22"/>
      <c r="D18" s="22"/>
      <c r="E18" s="22"/>
      <c r="F18" s="22"/>
    </row>
    <row r="19" spans="1:6" ht="15.5" x14ac:dyDescent="0.35">
      <c r="A19" s="17" t="s">
        <v>514</v>
      </c>
      <c r="B19" s="17" t="s">
        <v>34</v>
      </c>
      <c r="C19" s="22">
        <v>2</v>
      </c>
      <c r="D19" s="22">
        <f>'Item List 2024'!D181</f>
        <v>200</v>
      </c>
      <c r="E19" s="22">
        <f t="shared" si="0"/>
        <v>400</v>
      </c>
      <c r="F19" s="22">
        <f t="shared" si="1"/>
        <v>200</v>
      </c>
    </row>
    <row r="20" spans="1:6" ht="15.5" x14ac:dyDescent="0.35">
      <c r="A20" s="17" t="s">
        <v>88</v>
      </c>
      <c r="B20" s="17" t="s">
        <v>32</v>
      </c>
      <c r="C20" s="22">
        <v>2</v>
      </c>
      <c r="D20" s="22">
        <f>'[1]Item List 2024'!D186</f>
        <v>340</v>
      </c>
      <c r="E20" s="22">
        <f t="shared" si="0"/>
        <v>680</v>
      </c>
      <c r="F20" s="22">
        <f t="shared" si="1"/>
        <v>340</v>
      </c>
    </row>
    <row r="21" spans="1:6" ht="15.5" x14ac:dyDescent="0.35">
      <c r="A21" s="17" t="s">
        <v>33</v>
      </c>
      <c r="B21" s="17" t="s">
        <v>32</v>
      </c>
      <c r="C21" s="22">
        <v>2</v>
      </c>
      <c r="D21" s="22">
        <f>'[1]Item List 2024'!D183</f>
        <v>470</v>
      </c>
      <c r="E21" s="22">
        <f t="shared" si="0"/>
        <v>940</v>
      </c>
      <c r="F21" s="22">
        <f t="shared" si="1"/>
        <v>470</v>
      </c>
    </row>
    <row r="22" spans="1:6" ht="15.5" x14ac:dyDescent="0.35">
      <c r="A22" s="111" t="s">
        <v>381</v>
      </c>
      <c r="B22" s="17"/>
      <c r="C22" s="22"/>
      <c r="D22" s="22"/>
      <c r="E22" s="22"/>
      <c r="F22" s="22"/>
    </row>
    <row r="23" spans="1:6" ht="15.5" x14ac:dyDescent="0.35">
      <c r="A23" s="171" t="s">
        <v>95</v>
      </c>
      <c r="B23" s="17" t="s">
        <v>65</v>
      </c>
      <c r="C23" s="22">
        <v>4</v>
      </c>
      <c r="D23" s="22">
        <f>'[1]Item List 2024'!D208</f>
        <v>210</v>
      </c>
      <c r="E23" s="22">
        <f>D23*C23</f>
        <v>840</v>
      </c>
      <c r="F23" s="22">
        <f>E23/2</f>
        <v>420</v>
      </c>
    </row>
    <row r="24" spans="1:6" ht="15.5" x14ac:dyDescent="0.35">
      <c r="A24" s="17" t="str">
        <f>'[1]Item List 2024'!B216</f>
        <v>Garden Ripcod</v>
      </c>
      <c r="B24" s="17" t="s">
        <v>34</v>
      </c>
      <c r="C24" s="22">
        <v>1</v>
      </c>
      <c r="D24" s="22">
        <f>'[1]Item List 2024'!D216</f>
        <v>300</v>
      </c>
      <c r="E24" s="22">
        <f t="shared" si="0"/>
        <v>300</v>
      </c>
      <c r="F24" s="22">
        <f>E24</f>
        <v>300</v>
      </c>
    </row>
    <row r="25" spans="1:6" ht="15.5" x14ac:dyDescent="0.35">
      <c r="A25" s="111" t="s">
        <v>384</v>
      </c>
      <c r="B25" s="17"/>
      <c r="C25" s="22"/>
      <c r="D25" s="22"/>
      <c r="E25" s="22"/>
      <c r="F25" s="22"/>
    </row>
    <row r="26" spans="1:6" ht="15.5" x14ac:dyDescent="0.35">
      <c r="A26" s="17" t="s">
        <v>38</v>
      </c>
      <c r="B26" s="17" t="s">
        <v>39</v>
      </c>
      <c r="C26" s="22">
        <v>1</v>
      </c>
      <c r="D26" s="22">
        <f>'[1]Item List 2024'!D260</f>
        <v>470</v>
      </c>
      <c r="E26" s="22">
        <f t="shared" si="0"/>
        <v>470</v>
      </c>
      <c r="F26" s="120">
        <f>E26</f>
        <v>470</v>
      </c>
    </row>
    <row r="27" spans="1:6" ht="15.5" x14ac:dyDescent="0.35">
      <c r="A27" s="142" t="s">
        <v>400</v>
      </c>
      <c r="B27" s="142"/>
      <c r="C27" s="142"/>
      <c r="D27" s="22"/>
      <c r="E27" s="22"/>
      <c r="F27" s="22"/>
    </row>
    <row r="28" spans="1:6" ht="15.5" x14ac:dyDescent="0.35">
      <c r="A28" s="17" t="s">
        <v>67</v>
      </c>
      <c r="B28" s="17" t="s">
        <v>45</v>
      </c>
      <c r="C28" s="22">
        <v>30</v>
      </c>
      <c r="D28" s="22">
        <f>'[1]Item List 2024'!D10</f>
        <v>85</v>
      </c>
      <c r="E28" s="22">
        <f t="shared" si="0"/>
        <v>2550</v>
      </c>
      <c r="F28" s="22">
        <f t="shared" si="1"/>
        <v>1275</v>
      </c>
    </row>
    <row r="29" spans="1:6" ht="15.5" x14ac:dyDescent="0.35">
      <c r="A29" s="17" t="s">
        <v>68</v>
      </c>
      <c r="B29" s="17" t="s">
        <v>45</v>
      </c>
      <c r="C29" s="22">
        <v>30</v>
      </c>
      <c r="D29" s="22">
        <f>'[1]Item List 2024'!D10</f>
        <v>85</v>
      </c>
      <c r="E29" s="22">
        <f t="shared" si="0"/>
        <v>2550</v>
      </c>
      <c r="F29" s="22">
        <f t="shared" si="1"/>
        <v>1275</v>
      </c>
    </row>
    <row r="30" spans="1:6" ht="15.5" x14ac:dyDescent="0.35">
      <c r="A30" s="17" t="s">
        <v>69</v>
      </c>
      <c r="B30" s="17" t="s">
        <v>45</v>
      </c>
      <c r="C30" s="22">
        <v>30</v>
      </c>
      <c r="D30" s="22">
        <f>'[1]Item List 2024'!D10</f>
        <v>85</v>
      </c>
      <c r="E30" s="22">
        <f t="shared" si="0"/>
        <v>2550</v>
      </c>
      <c r="F30" s="22">
        <f t="shared" si="1"/>
        <v>1275</v>
      </c>
    </row>
    <row r="31" spans="1:6" ht="15.5" x14ac:dyDescent="0.35">
      <c r="A31" s="17" t="s">
        <v>47</v>
      </c>
      <c r="B31" s="17" t="s">
        <v>45</v>
      </c>
      <c r="C31" s="22">
        <v>60</v>
      </c>
      <c r="D31" s="22">
        <f>'[1]Item List 2024'!D10</f>
        <v>85</v>
      </c>
      <c r="E31" s="22">
        <f t="shared" si="0"/>
        <v>5100</v>
      </c>
      <c r="F31" s="22">
        <f t="shared" si="1"/>
        <v>2550</v>
      </c>
    </row>
    <row r="32" spans="1:6" ht="15.5" x14ac:dyDescent="0.35">
      <c r="A32" s="17" t="s">
        <v>48</v>
      </c>
      <c r="B32" s="17" t="s">
        <v>45</v>
      </c>
      <c r="C32" s="22">
        <v>5</v>
      </c>
      <c r="D32" s="22">
        <f>'[1]Item List 2024'!D10</f>
        <v>85</v>
      </c>
      <c r="E32" s="22">
        <f t="shared" si="0"/>
        <v>425</v>
      </c>
      <c r="F32" s="22">
        <f t="shared" si="1"/>
        <v>212.5</v>
      </c>
    </row>
    <row r="33" spans="1:6" ht="15.5" x14ac:dyDescent="0.35">
      <c r="A33" s="91" t="s">
        <v>50</v>
      </c>
      <c r="B33" s="17" t="s">
        <v>45</v>
      </c>
      <c r="C33" s="22">
        <v>6</v>
      </c>
      <c r="D33" s="22">
        <f>'[1]Item List 2024'!D10</f>
        <v>85</v>
      </c>
      <c r="E33" s="22">
        <f t="shared" si="0"/>
        <v>510</v>
      </c>
      <c r="F33" s="22">
        <f t="shared" si="1"/>
        <v>255</v>
      </c>
    </row>
    <row r="34" spans="1:6" ht="15.5" x14ac:dyDescent="0.35">
      <c r="A34" s="17" t="s">
        <v>22</v>
      </c>
      <c r="B34" s="17" t="s">
        <v>45</v>
      </c>
      <c r="C34" s="22">
        <v>15</v>
      </c>
      <c r="D34" s="22">
        <f>'[1]Item List 2024'!D10</f>
        <v>85</v>
      </c>
      <c r="E34" s="22">
        <f t="shared" si="0"/>
        <v>1275</v>
      </c>
      <c r="F34" s="22">
        <f t="shared" si="1"/>
        <v>637.5</v>
      </c>
    </row>
    <row r="35" spans="1:6" ht="15.5" x14ac:dyDescent="0.35">
      <c r="A35" s="17" t="s">
        <v>51</v>
      </c>
      <c r="B35" s="17" t="s">
        <v>45</v>
      </c>
      <c r="C35" s="22">
        <v>60</v>
      </c>
      <c r="D35" s="22">
        <f>'[1]Item List 2024'!D10</f>
        <v>85</v>
      </c>
      <c r="E35" s="22">
        <f t="shared" si="0"/>
        <v>5100</v>
      </c>
      <c r="F35" s="22">
        <f t="shared" si="1"/>
        <v>2550</v>
      </c>
    </row>
    <row r="36" spans="1:6" ht="15.5" x14ac:dyDescent="0.35">
      <c r="A36" s="17" t="s">
        <v>361</v>
      </c>
      <c r="B36" s="17" t="s">
        <v>45</v>
      </c>
      <c r="C36" s="22">
        <v>10</v>
      </c>
      <c r="D36" s="22">
        <f>'[1]Item List 2024'!D10</f>
        <v>85</v>
      </c>
      <c r="E36" s="22">
        <f t="shared" si="0"/>
        <v>850</v>
      </c>
      <c r="F36" s="22">
        <f t="shared" si="1"/>
        <v>425</v>
      </c>
    </row>
    <row r="37" spans="1:6" ht="31" x14ac:dyDescent="0.35">
      <c r="A37" s="17" t="s">
        <v>71</v>
      </c>
      <c r="B37" s="17" t="s">
        <v>89</v>
      </c>
      <c r="C37" s="22">
        <v>3500</v>
      </c>
      <c r="D37" s="22">
        <f>'[1]Item List 2024'!E280</f>
        <v>2.8</v>
      </c>
      <c r="E37" s="22">
        <f t="shared" si="0"/>
        <v>9800</v>
      </c>
      <c r="F37" s="22">
        <f t="shared" si="1"/>
        <v>4900</v>
      </c>
    </row>
    <row r="38" spans="1:6" ht="15.5" x14ac:dyDescent="0.35">
      <c r="A38" s="17" t="s">
        <v>52</v>
      </c>
      <c r="B38" s="17" t="s">
        <v>53</v>
      </c>
      <c r="C38" s="22">
        <v>35</v>
      </c>
      <c r="D38" s="22">
        <f>'[1]Item List 2024'!D9</f>
        <v>550</v>
      </c>
      <c r="E38" s="22">
        <f t="shared" si="0"/>
        <v>19250</v>
      </c>
      <c r="F38" s="22">
        <f t="shared" si="1"/>
        <v>9625</v>
      </c>
    </row>
    <row r="39" spans="1:6" ht="15.5" x14ac:dyDescent="0.35">
      <c r="A39" s="144" t="s">
        <v>54</v>
      </c>
      <c r="B39" s="17"/>
      <c r="C39" s="22"/>
      <c r="D39" s="22"/>
      <c r="E39" s="145">
        <f>SUM(E6:E38)</f>
        <v>80955</v>
      </c>
      <c r="F39" s="145">
        <f>SUM(F6:F38)</f>
        <v>40862.5</v>
      </c>
    </row>
    <row r="40" spans="1:6" ht="15.5" x14ac:dyDescent="0.35">
      <c r="A40" s="18" t="s">
        <v>357</v>
      </c>
      <c r="B40" s="17"/>
      <c r="C40" s="22"/>
      <c r="D40" s="22"/>
      <c r="E40" s="145">
        <f>E3-E39</f>
        <v>83545</v>
      </c>
      <c r="F40" s="145">
        <f>F3-F39</f>
        <v>41387.5</v>
      </c>
    </row>
    <row r="41" spans="1:6" ht="15.5" x14ac:dyDescent="0.35">
      <c r="A41" s="18" t="s">
        <v>55</v>
      </c>
      <c r="B41" s="17"/>
      <c r="C41" s="22"/>
      <c r="D41" s="22"/>
      <c r="E41" s="146">
        <f>E40/E3</f>
        <v>0.50787234042553187</v>
      </c>
      <c r="F41" s="146">
        <f>F40/F3</f>
        <v>0.5031914893617021</v>
      </c>
    </row>
    <row r="42" spans="1:6" ht="15.5" x14ac:dyDescent="0.35">
      <c r="A42" s="18" t="s">
        <v>56</v>
      </c>
      <c r="B42" s="17" t="s">
        <v>90</v>
      </c>
      <c r="C42" s="22"/>
      <c r="D42" s="22"/>
      <c r="E42" s="145">
        <f>E39/C3</f>
        <v>2313</v>
      </c>
      <c r="F42" s="145">
        <f>E42/2</f>
        <v>1156.5</v>
      </c>
    </row>
    <row r="43" spans="1:6" ht="15.5" x14ac:dyDescent="0.35">
      <c r="A43" s="18" t="s">
        <v>58</v>
      </c>
      <c r="B43" s="17" t="s">
        <v>91</v>
      </c>
      <c r="C43" s="22"/>
      <c r="D43" s="22"/>
      <c r="E43" s="145">
        <f>E39/D3</f>
        <v>17.224468085106384</v>
      </c>
      <c r="F43" s="145">
        <f>F39/D3</f>
        <v>8.6941489361702136</v>
      </c>
    </row>
  </sheetData>
  <customSheetViews>
    <customSheetView guid="{63A97564-0E53-4191-998D-0E0D6B1DFC4B}" scale="98" topLeftCell="A10">
      <selection activeCell="H20" sqref="H20"/>
      <pageMargins left="0.7" right="0.7" top="0.75" bottom="0.75" header="0.3" footer="0.3"/>
    </customSheetView>
    <customSheetView guid="{4F699E90-C674-486F-920D-A5FD36B53A39}" scale="85" topLeftCell="A21">
      <selection activeCell="E48" sqref="E48"/>
      <pageMargins left="0.7" right="0.7" top="0.75" bottom="0.75" header="0.3" footer="0.3"/>
    </customSheetView>
    <customSheetView guid="{9725C355-06CF-47EE-8965-9EAAFECFEFE3}" scale="85" topLeftCell="A21">
      <selection activeCell="F45" sqref="F45"/>
      <pageMargins left="0.7" right="0.7" top="0.75" bottom="0.75" header="0.3" footer="0.3"/>
    </customSheetView>
    <customSheetView guid="{F593715E-C481-4F7B-9ABB-3BC8DB13B129}" scale="98" topLeftCell="A18">
      <selection activeCell="C43" sqref="C4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245df3-cad0-41ab-a149-eb5a8f9807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B9972CDF7134FA213F30469A60625" ma:contentTypeVersion="8" ma:contentTypeDescription="Create a new document." ma:contentTypeScope="" ma:versionID="20a4636df8de24bfd7896ba144b8464a">
  <xsd:schema xmlns:xsd="http://www.w3.org/2001/XMLSchema" xmlns:xs="http://www.w3.org/2001/XMLSchema" xmlns:p="http://schemas.microsoft.com/office/2006/metadata/properties" xmlns:ns3="57245df3-cad0-41ab-a149-eb5a8f98074c" xmlns:ns4="612ef804-fa49-4f94-ad0e-b991665ca132" targetNamespace="http://schemas.microsoft.com/office/2006/metadata/properties" ma:root="true" ma:fieldsID="95a0b602f162a910a2fb30c73e211dac" ns3:_="" ns4:_="">
    <xsd:import namespace="57245df3-cad0-41ab-a149-eb5a8f98074c"/>
    <xsd:import namespace="612ef804-fa49-4f94-ad0e-b991665ca1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45df3-cad0-41ab-a149-eb5a8f9807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f804-fa49-4f94-ad0e-b991665ca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E269FA-083C-4D06-898B-179BEED3E88D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57245df3-cad0-41ab-a149-eb5a8f98074c"/>
    <ds:schemaRef ds:uri="612ef804-fa49-4f94-ad0e-b991665ca132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F7CA47-E4AF-47AF-BE2F-0546E3C3DD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FA6343-2B10-4775-9CA1-72BA5C3172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245df3-cad0-41ab-a149-eb5a8f98074c"/>
    <ds:schemaRef ds:uri="612ef804-fa49-4f94-ad0e-b991665ca1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Item List 2024</vt:lpstr>
      <vt:lpstr>Averages</vt:lpstr>
      <vt:lpstr>Tomatoes</vt:lpstr>
      <vt:lpstr>Sheet1</vt:lpstr>
      <vt:lpstr>Beetroot</vt:lpstr>
      <vt:lpstr>Butternut</vt:lpstr>
      <vt:lpstr>Cabbage</vt:lpstr>
      <vt:lpstr>Chilli</vt:lpstr>
      <vt:lpstr>Carrot</vt:lpstr>
      <vt:lpstr>Green pepper</vt:lpstr>
      <vt:lpstr>Potatoes</vt:lpstr>
      <vt:lpstr> Cayenne Pepper</vt:lpstr>
      <vt:lpstr>Onion</vt:lpstr>
      <vt:lpstr>Garlic</vt:lpstr>
      <vt:lpstr>Lettuce</vt:lpstr>
      <vt:lpstr>Spinach</vt:lpstr>
      <vt:lpstr>Green mealies</vt:lpstr>
      <vt:lpstr>Watermelon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ZWELI</dc:creator>
  <cp:lastModifiedBy>Bandile Mavuso</cp:lastModifiedBy>
  <cp:lastPrinted>2022-03-28T12:57:34Z</cp:lastPrinted>
  <dcterms:created xsi:type="dcterms:W3CDTF">2018-08-06T08:05:02Z</dcterms:created>
  <dcterms:modified xsi:type="dcterms:W3CDTF">2025-03-28T10:46:17Z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0x010100CA9B9972CDF7134FA213F30469A60625</vt:lpwstr>
  </property>
</Properties>
</file>